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rice list" sheetId="1" r:id="rId1"/>
  </sheets>
  <definedNames>
    <definedName name="_xlnm.Print_Titles" localSheetId="0">'price list'!$1:$2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2" i="1" l="1"/>
  <c r="Q138" i="1"/>
  <c r="O138" i="1"/>
  <c r="M138" i="1"/>
  <c r="K138" i="1"/>
  <c r="Q135" i="1"/>
  <c r="M135" i="1"/>
  <c r="Q132" i="1"/>
  <c r="M132" i="1"/>
  <c r="Q131" i="1"/>
  <c r="O131" i="1"/>
  <c r="M131" i="1"/>
  <c r="K131" i="1"/>
  <c r="Q130" i="1"/>
  <c r="O130" i="1"/>
  <c r="M130" i="1"/>
  <c r="K130" i="1"/>
  <c r="Q129" i="1"/>
  <c r="O129" i="1"/>
  <c r="M129" i="1"/>
  <c r="K129" i="1"/>
  <c r="Q126" i="1"/>
  <c r="M126" i="1"/>
  <c r="Q123" i="1"/>
  <c r="O123" i="1"/>
  <c r="M123" i="1"/>
  <c r="K123" i="1"/>
  <c r="Q122" i="1"/>
  <c r="M122" i="1"/>
  <c r="Q121" i="1"/>
  <c r="M121" i="1"/>
  <c r="Q120" i="1"/>
  <c r="M120" i="1"/>
  <c r="Q119" i="1" l="1"/>
  <c r="M119" i="1"/>
  <c r="Q118" i="1"/>
  <c r="M118" i="1"/>
  <c r="Q117" i="1"/>
  <c r="M117" i="1"/>
  <c r="Q116" i="1" l="1"/>
  <c r="O116" i="1"/>
  <c r="M116" i="1"/>
  <c r="K116" i="1"/>
  <c r="Q115" i="1"/>
  <c r="O115" i="1"/>
  <c r="M115" i="1"/>
  <c r="K115" i="1"/>
  <c r="O114" i="1"/>
  <c r="Q113" i="1"/>
  <c r="O113" i="1"/>
  <c r="M113" i="1"/>
  <c r="K113" i="1"/>
  <c r="Q112" i="1"/>
  <c r="O112" i="1"/>
  <c r="M112" i="1"/>
  <c r="K112" i="1"/>
  <c r="Q110" i="1"/>
  <c r="O110" i="1"/>
  <c r="M110" i="1"/>
  <c r="K110" i="1"/>
  <c r="Q109" i="1"/>
  <c r="O109" i="1"/>
  <c r="M109" i="1"/>
  <c r="K109" i="1"/>
  <c r="K108" i="1"/>
  <c r="Q94" i="1"/>
  <c r="O94" i="1"/>
  <c r="K94" i="1"/>
  <c r="Q91" i="1"/>
  <c r="Q88" i="1" l="1"/>
  <c r="O88" i="1"/>
  <c r="K88" i="1"/>
  <c r="Q70" i="1"/>
  <c r="Q67" i="1"/>
  <c r="Q64" i="1"/>
  <c r="Q55" i="1" l="1"/>
  <c r="O55" i="1"/>
  <c r="K55" i="1"/>
  <c r="Q54" i="1"/>
  <c r="O54" i="1"/>
  <c r="K54" i="1"/>
  <c r="Q53" i="1"/>
  <c r="O53" i="1"/>
  <c r="K53" i="1"/>
  <c r="Q49" i="1"/>
  <c r="Q48" i="1"/>
  <c r="Q47" i="1"/>
  <c r="Q23" i="1"/>
  <c r="Q19" i="1"/>
  <c r="Q16" i="1"/>
  <c r="Q10" i="1"/>
  <c r="Q4" i="1"/>
  <c r="Q12" i="1"/>
  <c r="Q43" i="1"/>
  <c r="Q42" i="1"/>
  <c r="Q41" i="1"/>
  <c r="Q40" i="1" l="1"/>
  <c r="Q39" i="1"/>
  <c r="Q38" i="1"/>
  <c r="Q114" i="1"/>
  <c r="M114" i="1"/>
  <c r="K114" i="1"/>
  <c r="Q111" i="1"/>
  <c r="O111" i="1"/>
  <c r="M111" i="1"/>
  <c r="K111" i="1"/>
  <c r="Q108" i="1"/>
  <c r="O108" i="1"/>
  <c r="M108" i="1"/>
  <c r="Q125" i="1" l="1"/>
  <c r="Q124" i="1"/>
  <c r="O125" i="1"/>
  <c r="O124" i="1"/>
  <c r="M125" i="1"/>
  <c r="M124" i="1"/>
  <c r="K125" i="1"/>
  <c r="K124" i="1"/>
  <c r="Q140" i="1" l="1"/>
  <c r="O140" i="1"/>
  <c r="M140" i="1"/>
  <c r="K140" i="1"/>
  <c r="Q61" i="1"/>
  <c r="Q60" i="1"/>
  <c r="Q59" i="1"/>
  <c r="Q73" i="1"/>
  <c r="Q22" i="1"/>
  <c r="Q21" i="1"/>
  <c r="Q76" i="1"/>
  <c r="M76" i="1"/>
  <c r="Q75" i="1"/>
  <c r="M75" i="1"/>
  <c r="Q74" i="1"/>
  <c r="M74" i="1"/>
  <c r="Q37" i="1"/>
  <c r="Q36" i="1"/>
  <c r="Q35" i="1"/>
  <c r="Q79" i="1"/>
  <c r="K79" i="1"/>
  <c r="Q78" i="1"/>
  <c r="K78" i="1"/>
  <c r="Q77" i="1"/>
  <c r="K77" i="1"/>
  <c r="Q34" i="1"/>
  <c r="Q33" i="1"/>
  <c r="Q32" i="1"/>
  <c r="Q31" i="1"/>
  <c r="Q30" i="1"/>
  <c r="Q29" i="1"/>
  <c r="Q28" i="1"/>
  <c r="Q27" i="1"/>
  <c r="Q26" i="1"/>
  <c r="Q25" i="1"/>
  <c r="Q24" i="1"/>
  <c r="Q141" i="1"/>
  <c r="O141" i="1"/>
  <c r="M141" i="1"/>
  <c r="K141" i="1"/>
  <c r="Q139" i="1"/>
  <c r="O139" i="1"/>
  <c r="M139" i="1"/>
  <c r="K139" i="1"/>
  <c r="Q137" i="1"/>
  <c r="M137" i="1"/>
  <c r="Q136" i="1"/>
  <c r="M136" i="1"/>
  <c r="Q134" i="1"/>
  <c r="M134" i="1"/>
  <c r="Q133" i="1"/>
  <c r="M133" i="1"/>
  <c r="Q128" i="1"/>
  <c r="M128" i="1"/>
  <c r="Q127" i="1"/>
  <c r="M127" i="1"/>
  <c r="Q101" i="1"/>
  <c r="Q100" i="1"/>
  <c r="Q99" i="1"/>
  <c r="Q98" i="1"/>
  <c r="O98" i="1"/>
  <c r="K98" i="1"/>
  <c r="Q97" i="1"/>
  <c r="O97" i="1"/>
  <c r="K97" i="1"/>
  <c r="Q96" i="1"/>
  <c r="O96" i="1"/>
  <c r="K96" i="1"/>
  <c r="Q52" i="1"/>
  <c r="O52" i="1"/>
  <c r="K52" i="1"/>
  <c r="Q51" i="1"/>
  <c r="O51" i="1"/>
  <c r="K51" i="1"/>
  <c r="Q50" i="1"/>
  <c r="O50" i="1"/>
  <c r="K50" i="1"/>
  <c r="Q46" i="1"/>
  <c r="Q45" i="1"/>
  <c r="Q44" i="1"/>
  <c r="Q85" i="1"/>
  <c r="M85" i="1"/>
  <c r="Q84" i="1"/>
  <c r="M84" i="1"/>
  <c r="Q83" i="1"/>
  <c r="M83" i="1"/>
  <c r="K83" i="1"/>
  <c r="Q82" i="1"/>
  <c r="Q81" i="1"/>
  <c r="Q80" i="1"/>
  <c r="K80" i="1"/>
  <c r="Q106" i="1"/>
  <c r="Q105" i="1"/>
  <c r="O105" i="1"/>
  <c r="Q104" i="1"/>
  <c r="Q103" i="1"/>
  <c r="Q58" i="1"/>
  <c r="Q57" i="1"/>
  <c r="Q56" i="1"/>
  <c r="Q95" i="1"/>
  <c r="O95" i="1"/>
  <c r="K95" i="1"/>
  <c r="Q93" i="1"/>
  <c r="O93" i="1"/>
  <c r="K93" i="1"/>
  <c r="Q14" i="1"/>
  <c r="Q13" i="1"/>
  <c r="Q8" i="1"/>
  <c r="Q7" i="1"/>
  <c r="Q6" i="1"/>
  <c r="Q20" i="1"/>
  <c r="Q18" i="1"/>
  <c r="Q17" i="1"/>
  <c r="Q15" i="1"/>
  <c r="Q71" i="1"/>
  <c r="Q69" i="1"/>
  <c r="Q68" i="1"/>
  <c r="Q66" i="1"/>
  <c r="Q65" i="1"/>
  <c r="Q63" i="1"/>
  <c r="Q92" i="1"/>
  <c r="Q90" i="1"/>
  <c r="Q89" i="1"/>
  <c r="O89" i="1"/>
  <c r="K89" i="1"/>
  <c r="Q87" i="1"/>
  <c r="O87" i="1"/>
  <c r="K87" i="1"/>
  <c r="Q11" i="1"/>
  <c r="Q9" i="1"/>
  <c r="Q5" i="1"/>
  <c r="Q3" i="1"/>
</calcChain>
</file>

<file path=xl/sharedStrings.xml><?xml version="1.0" encoding="utf-8"?>
<sst xmlns="http://schemas.openxmlformats.org/spreadsheetml/2006/main" count="1064" uniqueCount="413">
  <si>
    <t>PRODUCT</t>
  </si>
  <si>
    <t>PACKING</t>
  </si>
  <si>
    <t xml:space="preserve"> PALLET</t>
  </si>
  <si>
    <t>TRANSPORT</t>
  </si>
  <si>
    <t>photo</t>
  </si>
  <si>
    <t>article 
code</t>
  </si>
  <si>
    <t>name</t>
  </si>
  <si>
    <t>color</t>
  </si>
  <si>
    <t>dimensions cm</t>
  </si>
  <si>
    <t>ean13</t>
  </si>
  <si>
    <t>material</t>
  </si>
  <si>
    <t>units</t>
  </si>
  <si>
    <t>gross
weight
kg</t>
  </si>
  <si>
    <t>dimensions 
cm
   (LxWxH)</t>
  </si>
  <si>
    <t>volume 
m3</t>
  </si>
  <si>
    <r>
      <rPr>
        <b/>
        <sz val="11"/>
        <color theme="1"/>
        <rFont val="Arial"/>
        <family val="2"/>
      </rPr>
      <t>volume
m</t>
    </r>
    <r>
      <rPr>
        <b/>
        <vertAlign val="superscript"/>
        <sz val="11"/>
        <color theme="1"/>
        <rFont val="Arial"/>
        <family val="2"/>
      </rPr>
      <t>3</t>
    </r>
  </si>
  <si>
    <t>truck
(80m3 13,6m)
plts      units</t>
  </si>
  <si>
    <t>RATAK</t>
  </si>
  <si>
    <t>white</t>
  </si>
  <si>
    <t>56x54x79</t>
  </si>
  <si>
    <t xml:space="preserve">8003723000137   </t>
  </si>
  <si>
    <t>filmPE</t>
  </si>
  <si>
    <t>58x56x236</t>
  </si>
  <si>
    <t>115x115x236</t>
  </si>
  <si>
    <t>13.4</t>
  </si>
  <si>
    <t>graphite</t>
  </si>
  <si>
    <t>8003723400135</t>
  </si>
  <si>
    <t>13.5</t>
  </si>
  <si>
    <t>green</t>
  </si>
  <si>
    <t xml:space="preserve">8003723500132 </t>
  </si>
  <si>
    <t>ATLANTA</t>
  </si>
  <si>
    <t>8003723000151</t>
  </si>
  <si>
    <t>15.3</t>
  </si>
  <si>
    <t>brown</t>
  </si>
  <si>
    <t>8003723300152</t>
  </si>
  <si>
    <t>15.4</t>
  </si>
  <si>
    <t>8003723400159</t>
  </si>
  <si>
    <t>RALIK</t>
  </si>
  <si>
    <t>55x57x90</t>
  </si>
  <si>
    <t xml:space="preserve">80 03723 00024 3    </t>
  </si>
  <si>
    <t>58x55x240</t>
  </si>
  <si>
    <t>120x110x240</t>
  </si>
  <si>
    <t>24.4</t>
  </si>
  <si>
    <t>8003723400241</t>
  </si>
  <si>
    <t>24.5</t>
  </si>
  <si>
    <t>8003723500248</t>
  </si>
  <si>
    <t>PASADENA</t>
  </si>
  <si>
    <t>8003723000267</t>
  </si>
  <si>
    <t>26.3</t>
  </si>
  <si>
    <t>8003723300268</t>
  </si>
  <si>
    <t>26.4</t>
  </si>
  <si>
    <t>8003723400265</t>
  </si>
  <si>
    <t>CARMEN</t>
  </si>
  <si>
    <t>59x61x104</t>
  </si>
  <si>
    <t>8003723000632</t>
  </si>
  <si>
    <t>carton</t>
  </si>
  <si>
    <t>85x59,5x11,5</t>
  </si>
  <si>
    <t>119x85x232</t>
  </si>
  <si>
    <t>63.4</t>
  </si>
  <si>
    <t>8003723400630</t>
  </si>
  <si>
    <t>63.5</t>
  </si>
  <si>
    <t>8003723500637</t>
  </si>
  <si>
    <t>OLIMPIA</t>
  </si>
  <si>
    <t>150x53x77</t>
  </si>
  <si>
    <t>8003723000892</t>
  </si>
  <si>
    <t>153x68x12,5</t>
  </si>
  <si>
    <t>153x81x232</t>
  </si>
  <si>
    <t>89.4</t>
  </si>
  <si>
    <t>8003723400890</t>
  </si>
  <si>
    <t>89.5</t>
  </si>
  <si>
    <t>8003723500897</t>
  </si>
  <si>
    <t>ALTA</t>
  </si>
  <si>
    <t>61x58x88</t>
  </si>
  <si>
    <t>8003723000281</t>
  </si>
  <si>
    <t>58x61x245</t>
  </si>
  <si>
    <t>120x115x245</t>
  </si>
  <si>
    <t>28.4</t>
  </si>
  <si>
    <t>8003723400289</t>
  </si>
  <si>
    <t>28.5</t>
  </si>
  <si>
    <t>8003723500286</t>
  </si>
  <si>
    <t>VOLGA</t>
  </si>
  <si>
    <t>46x54x80</t>
  </si>
  <si>
    <t>8003723003008</t>
  </si>
  <si>
    <t>95x47x243</t>
  </si>
  <si>
    <t>300.1</t>
  </si>
  <si>
    <t>taupe</t>
  </si>
  <si>
    <t>8003723103005</t>
  </si>
  <si>
    <t>300.2</t>
  </si>
  <si>
    <t>miami blue</t>
  </si>
  <si>
    <t>8003723203002</t>
  </si>
  <si>
    <t>300.4</t>
  </si>
  <si>
    <t>black</t>
  </si>
  <si>
    <t>8003723403006</t>
  </si>
  <si>
    <t>300.5</t>
  </si>
  <si>
    <t>pine green</t>
  </si>
  <si>
    <t>8003723503003</t>
  </si>
  <si>
    <t>300.7</t>
  </si>
  <si>
    <t>brick red</t>
  </si>
  <si>
    <t>8003723703007</t>
  </si>
  <si>
    <t>300.8</t>
  </si>
  <si>
    <t>senape</t>
  </si>
  <si>
    <t>8003723803004</t>
  </si>
  <si>
    <t>300.9</t>
  </si>
  <si>
    <t>light grey</t>
  </si>
  <si>
    <t>8003723903001</t>
  </si>
  <si>
    <t>PERLA</t>
  </si>
  <si>
    <t>46,5x55x82</t>
  </si>
  <si>
    <t>8003723003503</t>
  </si>
  <si>
    <t>46,5x95x247</t>
  </si>
  <si>
    <t>47x95x247</t>
  </si>
  <si>
    <t>350.1</t>
  </si>
  <si>
    <t>8003723103500</t>
  </si>
  <si>
    <t>350.4</t>
  </si>
  <si>
    <t>8003723403501</t>
  </si>
  <si>
    <t>VICTORIA</t>
  </si>
  <si>
    <t>58x55x82</t>
  </si>
  <si>
    <t>8003723003510</t>
  </si>
  <si>
    <t>58x95x247</t>
  </si>
  <si>
    <t>351.1</t>
  </si>
  <si>
    <t>8003723103517</t>
  </si>
  <si>
    <t>351.4</t>
  </si>
  <si>
    <t>8003723403518</t>
  </si>
  <si>
    <t>MATRIX</t>
  </si>
  <si>
    <t>8003723003527</t>
  </si>
  <si>
    <t>352.1</t>
  </si>
  <si>
    <t>8003723103524</t>
  </si>
  <si>
    <t>352.4</t>
  </si>
  <si>
    <t>8003723403525</t>
  </si>
  <si>
    <t>MATRIX Armchair</t>
  </si>
  <si>
    <t>8003723003534</t>
  </si>
  <si>
    <t>353.1</t>
  </si>
  <si>
    <t>8003723103531</t>
  </si>
  <si>
    <t>353.4</t>
  </si>
  <si>
    <t>8003723403532</t>
  </si>
  <si>
    <t>INDIANA</t>
  </si>
  <si>
    <t>57x59x86</t>
  </si>
  <si>
    <t>8003723090930</t>
  </si>
  <si>
    <t>99x59x240</t>
  </si>
  <si>
    <t>9093.3</t>
  </si>
  <si>
    <t>8003723390931</t>
  </si>
  <si>
    <t>9093.4</t>
  </si>
  <si>
    <t>8003723490938</t>
  </si>
  <si>
    <t>VERONA Armchair</t>
  </si>
  <si>
    <t>8003723091937</t>
  </si>
  <si>
    <t>9193.3</t>
  </si>
  <si>
    <t>8003723391938</t>
  </si>
  <si>
    <t>9193.4</t>
  </si>
  <si>
    <t>8003723491935</t>
  </si>
  <si>
    <t>VIRGINIA</t>
  </si>
  <si>
    <t>47x59x86</t>
  </si>
  <si>
    <t>8003723090954</t>
  </si>
  <si>
    <t>95x49x240</t>
  </si>
  <si>
    <t>9095.3</t>
  </si>
  <si>
    <t>8003723390955</t>
  </si>
  <si>
    <t>9095.4</t>
  </si>
  <si>
    <t>8003723490952</t>
  </si>
  <si>
    <t>VERONA</t>
  </si>
  <si>
    <t>8003723091951</t>
  </si>
  <si>
    <t>9195.3</t>
  </si>
  <si>
    <t>8003723391952</t>
  </si>
  <si>
    <t>9195.4</t>
  </si>
  <si>
    <t>8003723491959</t>
  </si>
  <si>
    <t>MARYLAND</t>
  </si>
  <si>
    <t>73x80x88</t>
  </si>
  <si>
    <t>8003723001905</t>
  </si>
  <si>
    <t>73x95x240</t>
  </si>
  <si>
    <t>190.1</t>
  </si>
  <si>
    <t>8003723101902</t>
  </si>
  <si>
    <t>190.4</t>
  </si>
  <si>
    <t>8003723401903</t>
  </si>
  <si>
    <t>190.2</t>
  </si>
  <si>
    <t>blue miami</t>
  </si>
  <si>
    <t>8003723201909</t>
  </si>
  <si>
    <t>190.5</t>
  </si>
  <si>
    <t>8003723501900</t>
  </si>
  <si>
    <t>190.7</t>
  </si>
  <si>
    <t>8003723701904</t>
  </si>
  <si>
    <t>TABLES</t>
  </si>
  <si>
    <t xml:space="preserve">BARBADOS </t>
  </si>
  <si>
    <t>88,5x88,5x72</t>
  </si>
  <si>
    <t>8003723000519</t>
  </si>
  <si>
    <t>88,5x88,5x6</t>
  </si>
  <si>
    <t>120x90x240</t>
  </si>
  <si>
    <t>51.4</t>
  </si>
  <si>
    <t>BARBADOS</t>
  </si>
  <si>
    <t>8003723400517</t>
  </si>
  <si>
    <t>51.5</t>
  </si>
  <si>
    <t>8003723500514</t>
  </si>
  <si>
    <t>CAYMAN</t>
  </si>
  <si>
    <t>85x137x72</t>
  </si>
  <si>
    <t>8003723000564</t>
  </si>
  <si>
    <t>137x85x6</t>
  </si>
  <si>
    <t>137x85x235</t>
  </si>
  <si>
    <t>56.4</t>
  </si>
  <si>
    <t>8003723400562</t>
  </si>
  <si>
    <t>56.5</t>
  </si>
  <si>
    <t>8003723500569</t>
  </si>
  <si>
    <t>WEEKEND</t>
  </si>
  <si>
    <t>80x80x72</t>
  </si>
  <si>
    <t>8003723000595</t>
  </si>
  <si>
    <t>80x80x9</t>
  </si>
  <si>
    <t>120x80x238</t>
  </si>
  <si>
    <t>59.4</t>
  </si>
  <si>
    <t>8003723400593</t>
  </si>
  <si>
    <t>59.5</t>
  </si>
  <si>
    <t>8003723500590</t>
  </si>
  <si>
    <t>BERGEN</t>
  </si>
  <si>
    <t>90x160-220x74</t>
  </si>
  <si>
    <t>8003723004371</t>
  </si>
  <si>
    <t>91,5x86x30</t>
  </si>
  <si>
    <t>120x92x245</t>
  </si>
  <si>
    <t>437.4</t>
  </si>
  <si>
    <t>8003723404379</t>
  </si>
  <si>
    <t>OSLO</t>
  </si>
  <si>
    <t>150x90x74</t>
  </si>
  <si>
    <t>8003723004357</t>
  </si>
  <si>
    <t>150x90x11</t>
  </si>
  <si>
    <t>150x90x240</t>
  </si>
  <si>
    <t>435.1</t>
  </si>
  <si>
    <t>8003723104354</t>
  </si>
  <si>
    <t>435.4</t>
  </si>
  <si>
    <t>8003723404355</t>
  </si>
  <si>
    <t>MALMO</t>
  </si>
  <si>
    <t>80x80x74</t>
  </si>
  <si>
    <t>8003723004364</t>
  </si>
  <si>
    <t>118x83x9</t>
  </si>
  <si>
    <t>120x82x240</t>
  </si>
  <si>
    <t>436.1</t>
  </si>
  <si>
    <t>8003723104361</t>
  </si>
  <si>
    <t>436.4</t>
  </si>
  <si>
    <t>8003723404362</t>
  </si>
  <si>
    <t>HOUSTON</t>
  </si>
  <si>
    <t>8003723090947</t>
  </si>
  <si>
    <t>150x92x9</t>
  </si>
  <si>
    <t>150x92x237</t>
  </si>
  <si>
    <t>9094.3</t>
  </si>
  <si>
    <t>8003723390948</t>
  </si>
  <si>
    <t>9094.4</t>
  </si>
  <si>
    <t>8003723490945</t>
  </si>
  <si>
    <t>DALLAS</t>
  </si>
  <si>
    <t>8003723090961</t>
  </si>
  <si>
    <t>107x82x7,5</t>
  </si>
  <si>
    <t>120x82x235</t>
  </si>
  <si>
    <t>9096.3</t>
  </si>
  <si>
    <t>8003723390962</t>
  </si>
  <si>
    <t>9096.4</t>
  </si>
  <si>
    <t>8003723490969</t>
  </si>
  <si>
    <t>SUNBEDS</t>
  </si>
  <si>
    <t>CANCUN</t>
  </si>
  <si>
    <t>72x190x60</t>
  </si>
  <si>
    <t>8003723000434</t>
  </si>
  <si>
    <t>91x73x19,5</t>
  </si>
  <si>
    <t>120x91x231</t>
  </si>
  <si>
    <t>43.4</t>
  </si>
  <si>
    <t>8003723400432</t>
  </si>
  <si>
    <t>43.5</t>
  </si>
  <si>
    <t>8003723500439</t>
  </si>
  <si>
    <t>ZANZIBAR</t>
  </si>
  <si>
    <t>71x190x46</t>
  </si>
  <si>
    <t>8003723000441</t>
  </si>
  <si>
    <t>190x73x235</t>
  </si>
  <si>
    <t>190x75x235</t>
  </si>
  <si>
    <t>44.4</t>
  </si>
  <si>
    <t>8003723400449</t>
  </si>
  <si>
    <t>44.5</t>
  </si>
  <si>
    <t>8003723500446</t>
  </si>
  <si>
    <t>RIVA</t>
  </si>
  <si>
    <t>70x190x46</t>
  </si>
  <si>
    <t>8003723001707</t>
  </si>
  <si>
    <t>92x78x238</t>
  </si>
  <si>
    <t>170.4</t>
  </si>
  <si>
    <t>8003723401705</t>
  </si>
  <si>
    <t>170.5</t>
  </si>
  <si>
    <t>8003723501702</t>
  </si>
  <si>
    <t>MIAMI</t>
  </si>
  <si>
    <t>8003723001783</t>
  </si>
  <si>
    <t>178.3</t>
  </si>
  <si>
    <t>8003723301784</t>
  </si>
  <si>
    <t>178.4</t>
  </si>
  <si>
    <t>8003723401781</t>
  </si>
  <si>
    <t>NILO
white</t>
  </si>
  <si>
    <t>8003723001806</t>
  </si>
  <si>
    <t>180.3</t>
  </si>
  <si>
    <t>NILO
brown</t>
  </si>
  <si>
    <t>8003723301807</t>
  </si>
  <si>
    <t>180.4</t>
  </si>
  <si>
    <t>NILO
graphite</t>
  </si>
  <si>
    <t>8003723401804</t>
  </si>
  <si>
    <t>KIDS</t>
  </si>
  <si>
    <t>ADRIA LION
blue green
red yellow</t>
  </si>
  <si>
    <t>blue green red yellow</t>
  </si>
  <si>
    <t>35x36x56</t>
  </si>
  <si>
    <t>8003723001929</t>
  </si>
  <si>
    <t>60x2</t>
  </si>
  <si>
    <t>78x37x240</t>
  </si>
  <si>
    <t>78x75x240</t>
  </si>
  <si>
    <t>TANGA</t>
  </si>
  <si>
    <t>59x47x46</t>
  </si>
  <si>
    <t>8003723000557</t>
  </si>
  <si>
    <t>62x54x235</t>
  </si>
  <si>
    <t>115x108x235</t>
  </si>
  <si>
    <t>MIDA</t>
  </si>
  <si>
    <t>blue lime pink orange</t>
  </si>
  <si>
    <t>40x31x51</t>
  </si>
  <si>
    <t>8003723001950</t>
  </si>
  <si>
    <t>80x31x240</t>
  </si>
  <si>
    <t>60x80x240</t>
  </si>
  <si>
    <t>ABANO</t>
  </si>
  <si>
    <t>51x66x43</t>
  </si>
  <si>
    <t>8003723001585</t>
  </si>
  <si>
    <t>65x52x237</t>
  </si>
  <si>
    <t>130x104x240</t>
  </si>
  <si>
    <t>LOUNGE SET</t>
  </si>
  <si>
    <t>SET VENEZIA 2</t>
  </si>
  <si>
    <t>Armchair: 63x65x76
Sofa 2: 118x65x76
Storage Table: 60x54x41</t>
  </si>
  <si>
    <t>8003723091678</t>
  </si>
  <si>
    <t>119x60x47</t>
  </si>
  <si>
    <t>120x120x240</t>
  </si>
  <si>
    <t>9167.3</t>
  </si>
  <si>
    <t>8003723391679</t>
  </si>
  <si>
    <t>9167.4</t>
  </si>
  <si>
    <t>8003723491676</t>
  </si>
  <si>
    <t>SET VENEZIA 3</t>
  </si>
  <si>
    <t>Armchair: 63x65x76
Sofa 3: 172x65x76
Storage Table: 60x54x41</t>
  </si>
  <si>
    <t>8003723091685</t>
  </si>
  <si>
    <t>120x60x57</t>
  </si>
  <si>
    <t>9168.3</t>
  </si>
  <si>
    <t>8003723391686</t>
  </si>
  <si>
    <t>9168.4</t>
  </si>
  <si>
    <t>8003723491683</t>
  </si>
  <si>
    <t>SET VENEZIA TERRACE</t>
  </si>
  <si>
    <t>Armchair: 63x65x76
Storage Table: 60x54x41</t>
  </si>
  <si>
    <t>8003723091739</t>
  </si>
  <si>
    <t>120x60x30</t>
  </si>
  <si>
    <t>9173.3</t>
  </si>
  <si>
    <t>8003723391730</t>
  </si>
  <si>
    <t>9173.4</t>
  </si>
  <si>
    <t>8003723491737</t>
  </si>
  <si>
    <t>SET LIDO 2</t>
  </si>
  <si>
    <t>Armchair: 60x59x90
Sofa 2: 112x59x90
Storage Table: 39x39x46</t>
  </si>
  <si>
    <t>8003723091173</t>
  </si>
  <si>
    <t>80x102x40</t>
  </si>
  <si>
    <t>80x102x252</t>
  </si>
  <si>
    <t>9117.3</t>
  </si>
  <si>
    <t>8003723391174</t>
  </si>
  <si>
    <t>9117.4</t>
  </si>
  <si>
    <t>8003723491171</t>
  </si>
  <si>
    <t>SET LIDO 2 Storage</t>
  </si>
  <si>
    <t>Armchair: 60x59x90
Sofa 2: 112x59x90
Storage Table: 60x54x41</t>
  </si>
  <si>
    <t>8003723092170</t>
  </si>
  <si>
    <t>9217.3</t>
  </si>
  <si>
    <t>8003723392171</t>
  </si>
  <si>
    <t>9217.4</t>
  </si>
  <si>
    <t>8003723492178</t>
  </si>
  <si>
    <t>SET LIDO TERRACE</t>
  </si>
  <si>
    <t>Armchair: 60x59x90
Storage Table: 39x39x46</t>
  </si>
  <si>
    <t>8003723091210</t>
  </si>
  <si>
    <t>80x52x46</t>
  </si>
  <si>
    <t>80x104x240</t>
  </si>
  <si>
    <t>9121.3</t>
  </si>
  <si>
    <t>8003723391211</t>
  </si>
  <si>
    <t>9121.4</t>
  </si>
  <si>
    <t>8003723491218</t>
  </si>
  <si>
    <t>SET NEBRASKA 2</t>
  </si>
  <si>
    <t>Armchair: 75x57,5x79
Sofa 2: 131x57,5x79
Storage Table: 60x54x41</t>
  </si>
  <si>
    <t>8003723090671</t>
  </si>
  <si>
    <t>119x74x57</t>
  </si>
  <si>
    <t>119x74x240</t>
  </si>
  <si>
    <t>9067.3</t>
  </si>
  <si>
    <t>8003723390672</t>
  </si>
  <si>
    <t>9067.4</t>
  </si>
  <si>
    <t>8003723490679</t>
  </si>
  <si>
    <t>SET NEBRASKA 3</t>
  </si>
  <si>
    <t>Armchair: 75x57,5x79
Sofa 2: 188x57,5x79
Storage Table: 60x54x41</t>
  </si>
  <si>
    <t>8003723090688</t>
  </si>
  <si>
    <t>119x80x57</t>
  </si>
  <si>
    <t>120x80x240</t>
  </si>
  <si>
    <t>9068.3</t>
  </si>
  <si>
    <t>8003723390689</t>
  </si>
  <si>
    <t>9068.4</t>
  </si>
  <si>
    <t>8003723490686</t>
  </si>
  <si>
    <t>SET NEBRASKA TERRACE</t>
  </si>
  <si>
    <t>Armchair: 75x57,5x79
Storage Table: 60x54x41</t>
  </si>
  <si>
    <t>8003723090732</t>
  </si>
  <si>
    <t>80x60x75</t>
  </si>
  <si>
    <t>9073.3</t>
  </si>
  <si>
    <t>8003723390733</t>
  </si>
  <si>
    <t>9073.4</t>
  </si>
  <si>
    <t>8003723490730</t>
  </si>
  <si>
    <t>SET NEBRASKA CORNER</t>
  </si>
  <si>
    <t>Sofa: 188-180x57,5x79
Storage Table: 60x54x41</t>
  </si>
  <si>
    <t>8003723090756</t>
  </si>
  <si>
    <t>9075.3</t>
  </si>
  <si>
    <t>8003723390757</t>
  </si>
  <si>
    <t>9075.4</t>
  </si>
  <si>
    <t>8003723490754</t>
  </si>
  <si>
    <t>9077.07</t>
  </si>
  <si>
    <t>SET LUXOR</t>
  </si>
  <si>
    <t>white/red</t>
  </si>
  <si>
    <t>Armchair: 68x67x76
Sofa 2: 118,5x67x76
Table: 80x50x45</t>
  </si>
  <si>
    <t>8003723090770</t>
  </si>
  <si>
    <t>119x74x47</t>
  </si>
  <si>
    <t>119x74x247</t>
  </si>
  <si>
    <t>9077.13</t>
  </si>
  <si>
    <t>taupe/brown</t>
  </si>
  <si>
    <t>8003723190777</t>
  </si>
  <si>
    <t>9077.4</t>
  </si>
  <si>
    <t>8003723490778</t>
  </si>
  <si>
    <t>9077.94</t>
  </si>
  <si>
    <t>grey/graphite</t>
  </si>
  <si>
    <t>8003723990773</t>
  </si>
  <si>
    <t>EXW Italy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</si>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</sst>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[$€-2]\ * #,##0.00_-;\-[$€-2]\ * #,##0.00_-;_-[$€-2]\ * &quot;-&quot;??_-;_-@_-"/>
  </numFmts>
  <fonts count="11" x14ac:knownFonts="1">
    <font>
      <sz val="10"/>
      <color rgb="FF000000"/>
      <name val="Arial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4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4" fontId="3" fillId="4" borderId="24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/>
    <xf numFmtId="0" fontId="2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8" xfId="0" quotePrefix="1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1" xfId="0" quotePrefix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/>
    </xf>
    <xf numFmtId="0" fontId="2" fillId="0" borderId="39" xfId="0" quotePrefix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2" fillId="0" borderId="14" xfId="0" quotePrefix="1" applyFont="1" applyBorder="1" applyAlignment="1">
      <alignment horizontal="center" vertical="center" wrapText="1"/>
    </xf>
    <xf numFmtId="0" fontId="1" fillId="0" borderId="7" xfId="0" applyFont="1" applyBorder="1"/>
    <xf numFmtId="0" fontId="3" fillId="0" borderId="4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65" fontId="9" fillId="0" borderId="29" xfId="0" applyNumberFormat="1" applyFont="1" applyBorder="1" applyAlignment="1">
      <alignment horizontal="center" vertical="center" wrapText="1"/>
    </xf>
    <xf numFmtId="165" fontId="9" fillId="0" borderId="27" xfId="0" applyNumberFormat="1" applyFont="1" applyBorder="1" applyAlignment="1">
      <alignment horizontal="center" vertical="center" wrapText="1"/>
    </xf>
    <xf numFmtId="165" fontId="9" fillId="0" borderId="23" xfId="0" applyNumberFormat="1" applyFont="1" applyBorder="1" applyAlignment="1">
      <alignment horizontal="center" vertical="center"/>
    </xf>
    <xf numFmtId="165" fontId="9" fillId="0" borderId="34" xfId="0" applyNumberFormat="1" applyFont="1" applyBorder="1" applyAlignment="1">
      <alignment horizontal="center" vertical="center"/>
    </xf>
    <xf numFmtId="165" fontId="9" fillId="0" borderId="35" xfId="0" applyNumberFormat="1" applyFont="1" applyBorder="1" applyAlignment="1">
      <alignment horizontal="center" vertical="center"/>
    </xf>
    <xf numFmtId="165" fontId="9" fillId="0" borderId="42" xfId="0" applyNumberFormat="1" applyFont="1" applyBorder="1" applyAlignment="1">
      <alignment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29" xfId="0" applyNumberFormat="1" applyFont="1" applyBorder="1" applyAlignment="1">
      <alignment horizontal="center" vertical="center"/>
    </xf>
    <xf numFmtId="165" fontId="9" fillId="0" borderId="19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165" fontId="9" fillId="0" borderId="28" xfId="0" applyNumberFormat="1" applyFont="1" applyBorder="1" applyAlignment="1">
      <alignment vertical="center"/>
    </xf>
    <xf numFmtId="165" fontId="9" fillId="0" borderId="15" xfId="0" applyNumberFormat="1" applyFont="1" applyBorder="1" applyAlignment="1">
      <alignment horizontal="center" vertical="center"/>
    </xf>
    <xf numFmtId="165" fontId="9" fillId="0" borderId="16" xfId="0" applyNumberFormat="1" applyFont="1" applyBorder="1" applyAlignment="1">
      <alignment horizontal="center" vertical="center"/>
    </xf>
    <xf numFmtId="165" fontId="9" fillId="0" borderId="17" xfId="0" applyNumberFormat="1" applyFont="1" applyBorder="1" applyAlignment="1">
      <alignment horizontal="center" vertical="center"/>
    </xf>
    <xf numFmtId="165" fontId="10" fillId="0" borderId="0" xfId="0" applyNumberFormat="1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/>
    <xf numFmtId="0" fontId="4" fillId="5" borderId="22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3" fillId="4" borderId="1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F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117" Type="http://schemas.openxmlformats.org/officeDocument/2006/relationships/image" Target="../media/image117.jpe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g"/><Relationship Id="rId107" Type="http://schemas.openxmlformats.org/officeDocument/2006/relationships/image" Target="../media/image107.jpe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5" Type="http://schemas.openxmlformats.org/officeDocument/2006/relationships/image" Target="../media/image5.jpg"/><Relationship Id="rId90" Type="http://schemas.openxmlformats.org/officeDocument/2006/relationships/image" Target="../media/image90.jpg"/><Relationship Id="rId95" Type="http://schemas.openxmlformats.org/officeDocument/2006/relationships/image" Target="../media/image95.jpe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eg"/><Relationship Id="rId85" Type="http://schemas.openxmlformats.org/officeDocument/2006/relationships/image" Target="../media/image85.jp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e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g"/><Relationship Id="rId125" Type="http://schemas.openxmlformats.org/officeDocument/2006/relationships/image" Target="../media/image125.jpe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e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g"/><Relationship Id="rId82" Type="http://schemas.openxmlformats.org/officeDocument/2006/relationships/image" Target="../media/image82.jpe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304801</xdr:colOff>
      <xdr:row>2</xdr:row>
      <xdr:rowOff>66675</xdr:rowOff>
    </xdr:from>
    <xdr:ext cx="373380" cy="502920"/>
    <xdr:pic>
      <xdr:nvPicPr>
        <xdr:cNvPr id="16" name="image10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9151" y="3629025"/>
          <a:ext cx="373380" cy="5029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304801</xdr:colOff>
      <xdr:row>4</xdr:row>
      <xdr:rowOff>66675</xdr:rowOff>
    </xdr:from>
    <xdr:ext cx="373380" cy="502920"/>
    <xdr:pic>
      <xdr:nvPicPr>
        <xdr:cNvPr id="17" name="image17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19151" y="4257675"/>
          <a:ext cx="373380" cy="5029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8</xdr:row>
      <xdr:rowOff>76200</xdr:rowOff>
    </xdr:from>
    <xdr:ext cx="342900" cy="491987"/>
    <xdr:pic>
      <xdr:nvPicPr>
        <xdr:cNvPr id="22" name="image1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8675" y="9296400"/>
          <a:ext cx="342900" cy="4919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10</xdr:row>
      <xdr:rowOff>76200</xdr:rowOff>
    </xdr:from>
    <xdr:ext cx="357809" cy="491987"/>
    <xdr:pic>
      <xdr:nvPicPr>
        <xdr:cNvPr id="23" name="image2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8675" y="9925050"/>
          <a:ext cx="357809" cy="4919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86</xdr:row>
      <xdr:rowOff>38100</xdr:rowOff>
    </xdr:from>
    <xdr:ext cx="689527" cy="505653"/>
    <xdr:pic>
      <xdr:nvPicPr>
        <xdr:cNvPr id="34" name="image25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28650" y="89096850"/>
          <a:ext cx="689527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88</xdr:row>
      <xdr:rowOff>38100</xdr:rowOff>
    </xdr:from>
    <xdr:ext cx="551622" cy="505654"/>
    <xdr:pic>
      <xdr:nvPicPr>
        <xdr:cNvPr id="35" name="image33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09550" y="55555243"/>
          <a:ext cx="551622" cy="50565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89</xdr:row>
      <xdr:rowOff>38100</xdr:rowOff>
    </xdr:from>
    <xdr:ext cx="720173" cy="505653"/>
    <xdr:pic>
      <xdr:nvPicPr>
        <xdr:cNvPr id="36" name="image3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28650" y="90354150"/>
          <a:ext cx="720173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91</xdr:row>
      <xdr:rowOff>38100</xdr:rowOff>
    </xdr:from>
    <xdr:ext cx="635897" cy="505653"/>
    <xdr:pic>
      <xdr:nvPicPr>
        <xdr:cNvPr id="37" name="image3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28650" y="90982800"/>
          <a:ext cx="635897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223460</xdr:colOff>
      <xdr:row>62</xdr:row>
      <xdr:rowOff>79526</xdr:rowOff>
    </xdr:from>
    <xdr:ext cx="470780" cy="485492"/>
    <xdr:pic>
      <xdr:nvPicPr>
        <xdr:cNvPr id="41" name="image37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3460" y="39948455"/>
          <a:ext cx="470780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264283</xdr:colOff>
      <xdr:row>64</xdr:row>
      <xdr:rowOff>52311</xdr:rowOff>
    </xdr:from>
    <xdr:ext cx="478136" cy="485492"/>
    <xdr:pic>
      <xdr:nvPicPr>
        <xdr:cNvPr id="42" name="image39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64283" y="41173097"/>
          <a:ext cx="478136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65</xdr:row>
      <xdr:rowOff>95250</xdr:rowOff>
    </xdr:from>
    <xdr:ext cx="706170" cy="485492"/>
    <xdr:pic>
      <xdr:nvPicPr>
        <xdr:cNvPr id="47" name="image46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657225" y="64008000"/>
          <a:ext cx="706170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142876</xdr:colOff>
      <xdr:row>67</xdr:row>
      <xdr:rowOff>95250</xdr:rowOff>
    </xdr:from>
    <xdr:ext cx="728238" cy="485492"/>
    <xdr:pic>
      <xdr:nvPicPr>
        <xdr:cNvPr id="48" name="image45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57226" y="64636650"/>
          <a:ext cx="728238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250674</xdr:colOff>
      <xdr:row>68</xdr:row>
      <xdr:rowOff>65919</xdr:rowOff>
    </xdr:from>
    <xdr:ext cx="544340" cy="485492"/>
    <xdr:pic>
      <xdr:nvPicPr>
        <xdr:cNvPr id="49" name="image44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50674" y="43690419"/>
          <a:ext cx="544340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250675</xdr:colOff>
      <xdr:row>70</xdr:row>
      <xdr:rowOff>79526</xdr:rowOff>
    </xdr:from>
    <xdr:ext cx="536984" cy="485492"/>
    <xdr:pic>
      <xdr:nvPicPr>
        <xdr:cNvPr id="50" name="image47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50675" y="44955883"/>
          <a:ext cx="536984" cy="4854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14</xdr:row>
      <xdr:rowOff>57150</xdr:rowOff>
    </xdr:from>
    <xdr:ext cx="351848" cy="504825"/>
    <xdr:pic>
      <xdr:nvPicPr>
        <xdr:cNvPr id="53" name="image51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90575" y="18078450"/>
          <a:ext cx="351848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16</xdr:row>
      <xdr:rowOff>57150</xdr:rowOff>
    </xdr:from>
    <xdr:ext cx="344199" cy="504825"/>
    <xdr:pic>
      <xdr:nvPicPr>
        <xdr:cNvPr id="54" name="image48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90575" y="18707100"/>
          <a:ext cx="344199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17</xdr:row>
      <xdr:rowOff>57150</xdr:rowOff>
    </xdr:from>
    <xdr:ext cx="790575" cy="493131"/>
    <xdr:pic>
      <xdr:nvPicPr>
        <xdr:cNvPr id="57" name="image52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590550" y="20593050"/>
          <a:ext cx="790575" cy="49313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19</xdr:row>
      <xdr:rowOff>57150</xdr:rowOff>
    </xdr:from>
    <xdr:ext cx="790575" cy="500958"/>
    <xdr:pic>
      <xdr:nvPicPr>
        <xdr:cNvPr id="58" name="image65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550" y="21221700"/>
          <a:ext cx="790575" cy="500958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5</xdr:row>
      <xdr:rowOff>57150</xdr:rowOff>
    </xdr:from>
    <xdr:ext cx="373380" cy="502920"/>
    <xdr:pic>
      <xdr:nvPicPr>
        <xdr:cNvPr id="60" name="image67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09626" y="6134100"/>
          <a:ext cx="373380" cy="5029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6</xdr:row>
      <xdr:rowOff>57150</xdr:rowOff>
    </xdr:from>
    <xdr:ext cx="381000" cy="502920"/>
    <xdr:pic>
      <xdr:nvPicPr>
        <xdr:cNvPr id="61" name="image70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809625" y="6762750"/>
          <a:ext cx="381000" cy="5029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7</xdr:row>
      <xdr:rowOff>57150</xdr:rowOff>
    </xdr:from>
    <xdr:ext cx="381000" cy="502920"/>
    <xdr:pic>
      <xdr:nvPicPr>
        <xdr:cNvPr id="62" name="image62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09625" y="7391400"/>
          <a:ext cx="381000" cy="50292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12</xdr:row>
      <xdr:rowOff>76200</xdr:rowOff>
    </xdr:from>
    <xdr:ext cx="342900" cy="491987"/>
    <xdr:pic>
      <xdr:nvPicPr>
        <xdr:cNvPr id="64" name="image54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28675" y="12439650"/>
          <a:ext cx="342900" cy="4919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13</xdr:row>
      <xdr:rowOff>76200</xdr:rowOff>
    </xdr:from>
    <xdr:ext cx="342900" cy="491987"/>
    <xdr:pic>
      <xdr:nvPicPr>
        <xdr:cNvPr id="65" name="image60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675" y="13068300"/>
          <a:ext cx="342900" cy="4919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93570</xdr:colOff>
      <xdr:row>102</xdr:row>
      <xdr:rowOff>38101</xdr:rowOff>
    </xdr:from>
    <xdr:ext cx="167861" cy="251792"/>
    <xdr:pic>
      <xdr:nvPicPr>
        <xdr:cNvPr id="105" name="image117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648505" y="97400166"/>
          <a:ext cx="167861" cy="25179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724828</xdr:colOff>
      <xdr:row>102</xdr:row>
      <xdr:rowOff>47190</xdr:rowOff>
    </xdr:from>
    <xdr:ext cx="178423" cy="267634"/>
    <xdr:pic>
      <xdr:nvPicPr>
        <xdr:cNvPr id="106" name="image120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279763" y="97409255"/>
          <a:ext cx="178423" cy="26763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109146</xdr:colOff>
      <xdr:row>102</xdr:row>
      <xdr:rowOff>343415</xdr:rowOff>
    </xdr:from>
    <xdr:ext cx="172464" cy="258696"/>
    <xdr:pic>
      <xdr:nvPicPr>
        <xdr:cNvPr id="107" name="image118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664081" y="97705480"/>
          <a:ext cx="172464" cy="25869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744638</xdr:colOff>
      <xdr:row>102</xdr:row>
      <xdr:rowOff>344154</xdr:rowOff>
    </xdr:from>
    <xdr:ext cx="166449" cy="249674"/>
    <xdr:pic>
      <xdr:nvPicPr>
        <xdr:cNvPr id="108" name="image119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299573" y="97706219"/>
          <a:ext cx="166449" cy="24967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103</xdr:row>
      <xdr:rowOff>28575</xdr:rowOff>
    </xdr:from>
    <xdr:ext cx="669649" cy="526153"/>
    <xdr:pic>
      <xdr:nvPicPr>
        <xdr:cNvPr id="109" name="image98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638175" y="103546275"/>
          <a:ext cx="669649" cy="5261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113012</xdr:colOff>
      <xdr:row>104</xdr:row>
      <xdr:rowOff>38101</xdr:rowOff>
    </xdr:from>
    <xdr:ext cx="191328" cy="225494"/>
    <xdr:pic>
      <xdr:nvPicPr>
        <xdr:cNvPr id="110" name="image99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67947" y="98659123"/>
          <a:ext cx="191328" cy="22549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90281</xdr:colOff>
      <xdr:row>104</xdr:row>
      <xdr:rowOff>311426</xdr:rowOff>
    </xdr:from>
    <xdr:ext cx="226575" cy="271890"/>
    <xdr:pic>
      <xdr:nvPicPr>
        <xdr:cNvPr id="111" name="image106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645216" y="98932448"/>
          <a:ext cx="226575" cy="27189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628651</xdr:colOff>
      <xdr:row>104</xdr:row>
      <xdr:rowOff>46383</xdr:rowOff>
    </xdr:from>
    <xdr:ext cx="196022" cy="235226"/>
    <xdr:pic>
      <xdr:nvPicPr>
        <xdr:cNvPr id="112" name="image100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183586" y="98667405"/>
          <a:ext cx="196022" cy="23522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628651</xdr:colOff>
      <xdr:row>104</xdr:row>
      <xdr:rowOff>352840</xdr:rowOff>
    </xdr:from>
    <xdr:ext cx="201728" cy="233580"/>
    <xdr:pic>
      <xdr:nvPicPr>
        <xdr:cNvPr id="113" name="image110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1183586" y="98973862"/>
          <a:ext cx="201728" cy="23358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105</xdr:row>
      <xdr:rowOff>28575</xdr:rowOff>
    </xdr:from>
    <xdr:ext cx="733425" cy="526153"/>
    <xdr:pic>
      <xdr:nvPicPr>
        <xdr:cNvPr id="114" name="image103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638175" y="106689525"/>
          <a:ext cx="733425" cy="5261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132215</xdr:colOff>
      <xdr:row>79</xdr:row>
      <xdr:rowOff>74113</xdr:rowOff>
    </xdr:from>
    <xdr:ext cx="738947" cy="453611"/>
    <xdr:pic>
      <xdr:nvPicPr>
        <xdr:cNvPr id="115" name="image108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132215" y="49957899"/>
          <a:ext cx="738947" cy="45361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136058</xdr:colOff>
      <xdr:row>80</xdr:row>
      <xdr:rowOff>95374</xdr:rowOff>
    </xdr:from>
    <xdr:ext cx="738947" cy="446295"/>
    <xdr:pic>
      <xdr:nvPicPr>
        <xdr:cNvPr id="116" name="image107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685146" y="78951168"/>
          <a:ext cx="738947" cy="44629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169675</xdr:colOff>
      <xdr:row>81</xdr:row>
      <xdr:rowOff>90798</xdr:rowOff>
    </xdr:from>
    <xdr:ext cx="738947" cy="468244"/>
    <xdr:pic>
      <xdr:nvPicPr>
        <xdr:cNvPr id="117" name="image102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718763" y="80201651"/>
          <a:ext cx="738947" cy="468244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261408</xdr:colOff>
      <xdr:row>82</xdr:row>
      <xdr:rowOff>91017</xdr:rowOff>
    </xdr:from>
    <xdr:ext cx="482876" cy="482876"/>
    <xdr:pic>
      <xdr:nvPicPr>
        <xdr:cNvPr id="118" name="image101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843491" y="82937350"/>
          <a:ext cx="482876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261409</xdr:colOff>
      <xdr:row>83</xdr:row>
      <xdr:rowOff>91017</xdr:rowOff>
    </xdr:from>
    <xdr:ext cx="534090" cy="482876"/>
    <xdr:pic>
      <xdr:nvPicPr>
        <xdr:cNvPr id="119" name="image104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43492" y="83561767"/>
          <a:ext cx="534090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261408</xdr:colOff>
      <xdr:row>84</xdr:row>
      <xdr:rowOff>91017</xdr:rowOff>
    </xdr:from>
    <xdr:ext cx="504825" cy="482876"/>
    <xdr:pic>
      <xdr:nvPicPr>
        <xdr:cNvPr id="120" name="image116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843491" y="84186184"/>
          <a:ext cx="504825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43</xdr:row>
      <xdr:rowOff>47625</xdr:rowOff>
    </xdr:from>
    <xdr:ext cx="339148" cy="476250"/>
    <xdr:pic>
      <xdr:nvPicPr>
        <xdr:cNvPr id="121" name="image113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09626" y="48244125"/>
          <a:ext cx="339148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44</xdr:row>
      <xdr:rowOff>47625</xdr:rowOff>
    </xdr:from>
    <xdr:ext cx="324716" cy="476250"/>
    <xdr:pic>
      <xdr:nvPicPr>
        <xdr:cNvPr id="122" name="image114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809626" y="4887277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45</xdr:row>
      <xdr:rowOff>47625</xdr:rowOff>
    </xdr:from>
    <xdr:ext cx="331932" cy="476250"/>
    <xdr:pic>
      <xdr:nvPicPr>
        <xdr:cNvPr id="123" name="image121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809625" y="4950142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49</xdr:row>
      <xdr:rowOff>47625</xdr:rowOff>
    </xdr:from>
    <xdr:ext cx="331932" cy="476250"/>
    <xdr:pic>
      <xdr:nvPicPr>
        <xdr:cNvPr id="124" name="image142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09625" y="5013007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50</xdr:row>
      <xdr:rowOff>47625</xdr:rowOff>
    </xdr:from>
    <xdr:ext cx="324716" cy="476250"/>
    <xdr:pic>
      <xdr:nvPicPr>
        <xdr:cNvPr id="125" name="image137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809626" y="5075872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51</xdr:row>
      <xdr:rowOff>47625</xdr:rowOff>
    </xdr:from>
    <xdr:ext cx="331932" cy="476250"/>
    <xdr:pic>
      <xdr:nvPicPr>
        <xdr:cNvPr id="126" name="image143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09625" y="5138737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115950</xdr:colOff>
      <xdr:row>95</xdr:row>
      <xdr:rowOff>89149</xdr:rowOff>
    </xdr:from>
    <xdr:ext cx="773803" cy="490331"/>
    <xdr:pic>
      <xdr:nvPicPr>
        <xdr:cNvPr id="131" name="image130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665038" y="87730355"/>
          <a:ext cx="773803" cy="49033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149566</xdr:colOff>
      <xdr:row>96</xdr:row>
      <xdr:rowOff>72962</xdr:rowOff>
    </xdr:from>
    <xdr:ext cx="773803" cy="490331"/>
    <xdr:pic>
      <xdr:nvPicPr>
        <xdr:cNvPr id="132" name="image141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698654" y="88969227"/>
          <a:ext cx="773803" cy="49033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149567</xdr:colOff>
      <xdr:row>97</xdr:row>
      <xdr:rowOff>99732</xdr:rowOff>
    </xdr:from>
    <xdr:ext cx="773803" cy="482669"/>
    <xdr:pic>
      <xdr:nvPicPr>
        <xdr:cNvPr id="133" name="image136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698655" y="90251056"/>
          <a:ext cx="773803" cy="48266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114301</xdr:colOff>
      <xdr:row>98</xdr:row>
      <xdr:rowOff>38100</xdr:rowOff>
    </xdr:from>
    <xdr:ext cx="727834" cy="505653"/>
    <xdr:pic>
      <xdr:nvPicPr>
        <xdr:cNvPr id="134" name="image125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628651" y="98526600"/>
          <a:ext cx="727834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114301</xdr:colOff>
      <xdr:row>99</xdr:row>
      <xdr:rowOff>38100</xdr:rowOff>
    </xdr:from>
    <xdr:ext cx="727834" cy="505653"/>
    <xdr:pic>
      <xdr:nvPicPr>
        <xdr:cNvPr id="135" name="image126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628651" y="99155250"/>
          <a:ext cx="727834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100</xdr:row>
      <xdr:rowOff>38100</xdr:rowOff>
    </xdr:from>
    <xdr:ext cx="704850" cy="505653"/>
    <xdr:pic>
      <xdr:nvPicPr>
        <xdr:cNvPr id="136" name="image131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628650" y="99783900"/>
          <a:ext cx="704850" cy="50565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135</xdr:row>
      <xdr:rowOff>123825</xdr:rowOff>
    </xdr:from>
    <xdr:ext cx="817721" cy="404812"/>
    <xdr:pic>
      <xdr:nvPicPr>
        <xdr:cNvPr id="171" name="image157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590550" y="118100475"/>
          <a:ext cx="817721" cy="404812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138</xdr:row>
      <xdr:rowOff>123825</xdr:rowOff>
    </xdr:from>
    <xdr:ext cx="817721" cy="364331"/>
    <xdr:pic>
      <xdr:nvPicPr>
        <xdr:cNvPr id="174" name="image175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590550" y="108670725"/>
          <a:ext cx="817721" cy="36433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140</xdr:row>
      <xdr:rowOff>123825</xdr:rowOff>
    </xdr:from>
    <xdr:ext cx="817721" cy="356235"/>
    <xdr:pic>
      <xdr:nvPicPr>
        <xdr:cNvPr id="175" name="image178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590550" y="109299375"/>
          <a:ext cx="817721" cy="35623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23</xdr:row>
      <xdr:rowOff>47625</xdr:rowOff>
    </xdr:from>
    <xdr:ext cx="331932" cy="476250"/>
    <xdr:pic>
      <xdr:nvPicPr>
        <xdr:cNvPr id="193" name="image189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809625" y="3189922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24</xdr:row>
      <xdr:rowOff>47625</xdr:rowOff>
    </xdr:from>
    <xdr:ext cx="331932" cy="476250"/>
    <xdr:pic>
      <xdr:nvPicPr>
        <xdr:cNvPr id="194" name="image194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809625" y="3252787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25</xdr:row>
      <xdr:rowOff>47625</xdr:rowOff>
    </xdr:from>
    <xdr:ext cx="324716" cy="476250"/>
    <xdr:pic>
      <xdr:nvPicPr>
        <xdr:cNvPr id="195" name="image190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809626" y="3315652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26</xdr:row>
      <xdr:rowOff>47625</xdr:rowOff>
    </xdr:from>
    <xdr:ext cx="331932" cy="476250"/>
    <xdr:pic>
      <xdr:nvPicPr>
        <xdr:cNvPr id="197" name="image195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809625" y="3441382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27</xdr:row>
      <xdr:rowOff>47625</xdr:rowOff>
    </xdr:from>
    <xdr:ext cx="324716" cy="476250"/>
    <xdr:pic>
      <xdr:nvPicPr>
        <xdr:cNvPr id="198" name="image197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809626" y="3504247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28</xdr:row>
      <xdr:rowOff>47625</xdr:rowOff>
    </xdr:from>
    <xdr:ext cx="324716" cy="476250"/>
    <xdr:pic>
      <xdr:nvPicPr>
        <xdr:cNvPr id="200" name="image196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809626" y="3629977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29</xdr:row>
      <xdr:rowOff>47625</xdr:rowOff>
    </xdr:from>
    <xdr:ext cx="324716" cy="476250"/>
    <xdr:pic>
      <xdr:nvPicPr>
        <xdr:cNvPr id="201" name="image203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809626" y="36928425"/>
          <a:ext cx="324716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30</xdr:row>
      <xdr:rowOff>47625</xdr:rowOff>
    </xdr:from>
    <xdr:ext cx="331932" cy="476250"/>
    <xdr:pic>
      <xdr:nvPicPr>
        <xdr:cNvPr id="202" name="image199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809625" y="3755707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31</xdr:row>
      <xdr:rowOff>47625</xdr:rowOff>
    </xdr:from>
    <xdr:ext cx="317500" cy="476250"/>
    <xdr:pic>
      <xdr:nvPicPr>
        <xdr:cNvPr id="207" name="image205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809625" y="40700325"/>
          <a:ext cx="3175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32</xdr:row>
      <xdr:rowOff>47625</xdr:rowOff>
    </xdr:from>
    <xdr:ext cx="317500" cy="476250"/>
    <xdr:pic>
      <xdr:nvPicPr>
        <xdr:cNvPr id="208" name="image208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809625" y="41328975"/>
          <a:ext cx="3175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33</xdr:row>
      <xdr:rowOff>47625</xdr:rowOff>
    </xdr:from>
    <xdr:ext cx="331932" cy="476250"/>
    <xdr:pic>
      <xdr:nvPicPr>
        <xdr:cNvPr id="209" name="image204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809625" y="41957625"/>
          <a:ext cx="331932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268363</xdr:colOff>
      <xdr:row>76</xdr:row>
      <xdr:rowOff>57149</xdr:rowOff>
    </xdr:from>
    <xdr:ext cx="482876" cy="482876"/>
    <xdr:pic>
      <xdr:nvPicPr>
        <xdr:cNvPr id="210" name="image211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268363" y="48689078"/>
          <a:ext cx="482876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281971</xdr:colOff>
      <xdr:row>77</xdr:row>
      <xdr:rowOff>57149</xdr:rowOff>
    </xdr:from>
    <xdr:ext cx="482876" cy="482876"/>
    <xdr:pic>
      <xdr:nvPicPr>
        <xdr:cNvPr id="211" name="image202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281971" y="49315006"/>
          <a:ext cx="482876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254756</xdr:colOff>
      <xdr:row>78</xdr:row>
      <xdr:rowOff>57149</xdr:rowOff>
    </xdr:from>
    <xdr:ext cx="482876" cy="482876"/>
    <xdr:pic>
      <xdr:nvPicPr>
        <xdr:cNvPr id="212" name="image210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254756" y="49940935"/>
          <a:ext cx="482876" cy="48287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34</xdr:row>
      <xdr:rowOff>47625</xdr:rowOff>
    </xdr:from>
    <xdr:ext cx="360795" cy="476250"/>
    <xdr:pic>
      <xdr:nvPicPr>
        <xdr:cNvPr id="213" name="image235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809625" y="42586275"/>
          <a:ext cx="36079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295276</xdr:colOff>
      <xdr:row>35</xdr:row>
      <xdr:rowOff>47625</xdr:rowOff>
    </xdr:from>
    <xdr:ext cx="339148" cy="476250"/>
    <xdr:pic>
      <xdr:nvPicPr>
        <xdr:cNvPr id="214" name="image209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809626" y="43214925"/>
          <a:ext cx="339148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36</xdr:row>
      <xdr:rowOff>47625</xdr:rowOff>
    </xdr:from>
    <xdr:ext cx="346364" cy="476250"/>
    <xdr:pic>
      <xdr:nvPicPr>
        <xdr:cNvPr id="215" name="image218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09625" y="43843575"/>
          <a:ext cx="346364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153085</xdr:colOff>
      <xdr:row>73</xdr:row>
      <xdr:rowOff>78970</xdr:rowOff>
    </xdr:from>
    <xdr:ext cx="738947" cy="446295"/>
    <xdr:pic>
      <xdr:nvPicPr>
        <xdr:cNvPr id="222" name="image216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702173" y="72031941"/>
          <a:ext cx="738947" cy="44629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147887</xdr:colOff>
      <xdr:row>74</xdr:row>
      <xdr:rowOff>89554</xdr:rowOff>
    </xdr:from>
    <xdr:ext cx="738947" cy="446295"/>
    <xdr:pic>
      <xdr:nvPicPr>
        <xdr:cNvPr id="223" name="image224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696975" y="73297583"/>
          <a:ext cx="738947" cy="44629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160337</xdr:colOff>
      <xdr:row>75</xdr:row>
      <xdr:rowOff>109693</xdr:rowOff>
    </xdr:from>
    <xdr:ext cx="738947" cy="453611"/>
    <xdr:pic>
      <xdr:nvPicPr>
        <xdr:cNvPr id="224" name="image220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709425" y="74572781"/>
          <a:ext cx="738947" cy="45361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55</xdr:row>
      <xdr:rowOff>95250</xdr:rowOff>
    </xdr:from>
    <xdr:ext cx="428625" cy="496303"/>
    <xdr:pic>
      <xdr:nvPicPr>
        <xdr:cNvPr id="241" name="image94.jpg">
          <a:extLst>
            <a:ext uri="{FF2B5EF4-FFF2-40B4-BE49-F238E27FC236}">
              <a16:creationId xmlns:a16="http://schemas.microsoft.com/office/drawing/2014/main" xmlns="" id="{E21947CA-C99F-42D1-A864-7F3D862ABD53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752475" y="52063650"/>
          <a:ext cx="428625" cy="49630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56</xdr:row>
      <xdr:rowOff>95250</xdr:rowOff>
    </xdr:from>
    <xdr:ext cx="428625" cy="496303"/>
    <xdr:pic>
      <xdr:nvPicPr>
        <xdr:cNvPr id="242" name="image97.jpg">
          <a:extLst>
            <a:ext uri="{FF2B5EF4-FFF2-40B4-BE49-F238E27FC236}">
              <a16:creationId xmlns:a16="http://schemas.microsoft.com/office/drawing/2014/main" xmlns="" id="{0D9ECCD5-F0B2-4251-8FC7-544FA791AD78}"/>
            </a:ext>
          </a:extLst>
        </xdr:cNvPr>
        <xdr:cNvPicPr preferRelativeResize="0"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752475" y="52692300"/>
          <a:ext cx="428625" cy="496303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238126</xdr:colOff>
      <xdr:row>57</xdr:row>
      <xdr:rowOff>95250</xdr:rowOff>
    </xdr:from>
    <xdr:ext cx="443664" cy="496302"/>
    <xdr:pic>
      <xdr:nvPicPr>
        <xdr:cNvPr id="244" name="image105.jpg">
          <a:extLst>
            <a:ext uri="{FF2B5EF4-FFF2-40B4-BE49-F238E27FC236}">
              <a16:creationId xmlns:a16="http://schemas.microsoft.com/office/drawing/2014/main" xmlns="" id="{78B44CFB-871C-4940-86A8-ACC0BA1AE3C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752476" y="53949600"/>
          <a:ext cx="443664" cy="49630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293595</xdr:colOff>
      <xdr:row>21</xdr:row>
      <xdr:rowOff>84783</xdr:rowOff>
    </xdr:from>
    <xdr:to>
      <xdr:col>0</xdr:col>
      <xdr:colOff>629647</xdr:colOff>
      <xdr:row>21</xdr:row>
      <xdr:rowOff>543654</xdr:rowOff>
    </xdr:to>
    <xdr:pic>
      <xdr:nvPicPr>
        <xdr:cNvPr id="258" name="Immagine 257">
          <a:extLst>
            <a:ext uri="{FF2B5EF4-FFF2-40B4-BE49-F238E27FC236}">
              <a16:creationId xmlns:a16="http://schemas.microsoft.com/office/drawing/2014/main" xmlns="" id="{B0D7707E-61E5-424C-A172-5F1A62F69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83" y="28110695"/>
          <a:ext cx="333935" cy="458353"/>
        </a:xfrm>
        <a:prstGeom prst="rect">
          <a:avLst/>
        </a:prstGeom>
      </xdr:spPr>
    </xdr:pic>
    <xdr:clientData/>
  </xdr:twoCellAnchor>
  <xdr:twoCellAnchor editAs="oneCell">
    <xdr:from>
      <xdr:col>0</xdr:col>
      <xdr:colOff>100293</xdr:colOff>
      <xdr:row>72</xdr:row>
      <xdr:rowOff>96933</xdr:rowOff>
    </xdr:from>
    <xdr:to>
      <xdr:col>0</xdr:col>
      <xdr:colOff>953463</xdr:colOff>
      <xdr:row>72</xdr:row>
      <xdr:rowOff>515124</xdr:rowOff>
    </xdr:to>
    <xdr:pic>
      <xdr:nvPicPr>
        <xdr:cNvPr id="260" name="Immagine 259">
          <a:extLst>
            <a:ext uri="{FF2B5EF4-FFF2-40B4-BE49-F238E27FC236}">
              <a16:creationId xmlns:a16="http://schemas.microsoft.com/office/drawing/2014/main" xmlns="" id="{D5412788-4707-4DFB-B237-CFB0A5BAF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81" y="71422374"/>
          <a:ext cx="848408" cy="416074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58</xdr:row>
      <xdr:rowOff>57150</xdr:rowOff>
    </xdr:from>
    <xdr:to>
      <xdr:col>0</xdr:col>
      <xdr:colOff>715301</xdr:colOff>
      <xdr:row>58</xdr:row>
      <xdr:rowOff>579638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744C3B95-0A4F-46BF-B34D-1A6EE21BE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54540150"/>
          <a:ext cx="460549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60</xdr:row>
      <xdr:rowOff>47624</xdr:rowOff>
    </xdr:from>
    <xdr:to>
      <xdr:col>0</xdr:col>
      <xdr:colOff>694818</xdr:colOff>
      <xdr:row>60</xdr:row>
      <xdr:rowOff>541538</xdr:rowOff>
    </xdr:to>
    <xdr:pic>
      <xdr:nvPicPr>
        <xdr:cNvPr id="226" name="Immagine 225">
          <a:extLst>
            <a:ext uri="{FF2B5EF4-FFF2-40B4-BE49-F238E27FC236}">
              <a16:creationId xmlns:a16="http://schemas.microsoft.com/office/drawing/2014/main" xmlns="" id="{111B46CD-A6D7-4EC4-913C-920D30F0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5787924"/>
          <a:ext cx="429505" cy="495301"/>
        </a:xfrm>
        <a:prstGeom prst="rect">
          <a:avLst/>
        </a:prstGeom>
      </xdr:spPr>
    </xdr:pic>
    <xdr:clientData/>
  </xdr:twoCellAnchor>
  <xdr:twoCellAnchor editAs="oneCell">
    <xdr:from>
      <xdr:col>0</xdr:col>
      <xdr:colOff>235725</xdr:colOff>
      <xdr:row>59</xdr:row>
      <xdr:rowOff>35700</xdr:rowOff>
    </xdr:from>
    <xdr:to>
      <xdr:col>0</xdr:col>
      <xdr:colOff>716185</xdr:colOff>
      <xdr:row>59</xdr:row>
      <xdr:rowOff>572830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E0D09B6E-0221-4259-899E-DF06937B0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075" y="55147350"/>
          <a:ext cx="478650" cy="54094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139</xdr:row>
      <xdr:rowOff>139700</xdr:rowOff>
    </xdr:from>
    <xdr:to>
      <xdr:col>1</xdr:col>
      <xdr:colOff>0</xdr:colOff>
      <xdr:row>139</xdr:row>
      <xdr:rowOff>532637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D5329DE-F39A-2243-A70E-D098A6340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673101" y="103238300"/>
          <a:ext cx="901699" cy="39674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126</xdr:row>
      <xdr:rowOff>152400</xdr:rowOff>
    </xdr:from>
    <xdr:to>
      <xdr:col>0</xdr:col>
      <xdr:colOff>960934</xdr:colOff>
      <xdr:row>126</xdr:row>
      <xdr:rowOff>468513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4D40E428-632C-9C40-8021-792C57E31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660400" y="105740200"/>
          <a:ext cx="966611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127</xdr:row>
      <xdr:rowOff>139700</xdr:rowOff>
    </xdr:from>
    <xdr:to>
      <xdr:col>1</xdr:col>
      <xdr:colOff>1460</xdr:colOff>
      <xdr:row>127</xdr:row>
      <xdr:rowOff>457200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A40BD79-CA50-0D44-8F1A-102E0FEC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635000" y="106349800"/>
          <a:ext cx="981040" cy="3175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129</xdr:row>
      <xdr:rowOff>165100</xdr:rowOff>
    </xdr:from>
    <xdr:to>
      <xdr:col>0</xdr:col>
      <xdr:colOff>961273</xdr:colOff>
      <xdr:row>129</xdr:row>
      <xdr:rowOff>437830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95737117-44F6-1A44-8C68-AC041D1F9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47700" y="106997500"/>
          <a:ext cx="952500" cy="271037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130</xdr:row>
      <xdr:rowOff>165100</xdr:rowOff>
    </xdr:from>
    <xdr:to>
      <xdr:col>1</xdr:col>
      <xdr:colOff>0</xdr:colOff>
      <xdr:row>130</xdr:row>
      <xdr:rowOff>436220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945C267A-FB77-1146-AC28-6A9BD7487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660400" y="107619800"/>
          <a:ext cx="952500" cy="27323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132</xdr:row>
      <xdr:rowOff>152400</xdr:rowOff>
    </xdr:from>
    <xdr:to>
      <xdr:col>1</xdr:col>
      <xdr:colOff>252</xdr:colOff>
      <xdr:row>132</xdr:row>
      <xdr:rowOff>495300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3F5AA296-EA2A-0F41-930B-B39376144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647700" y="108229400"/>
          <a:ext cx="963624" cy="3429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133</xdr:row>
      <xdr:rowOff>152400</xdr:rowOff>
    </xdr:from>
    <xdr:to>
      <xdr:col>1</xdr:col>
      <xdr:colOff>50</xdr:colOff>
      <xdr:row>133</xdr:row>
      <xdr:rowOff>483987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6588ECF-A9DC-9B4A-85A6-6974CE377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47700" y="108851700"/>
          <a:ext cx="944372" cy="3302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136</xdr:row>
      <xdr:rowOff>101600</xdr:rowOff>
    </xdr:from>
    <xdr:to>
      <xdr:col>0</xdr:col>
      <xdr:colOff>960690</xdr:colOff>
      <xdr:row>136</xdr:row>
      <xdr:rowOff>560187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E60C33B2-DA37-1543-8F10-07D8CE829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647700" y="110045500"/>
          <a:ext cx="942392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108</xdr:row>
      <xdr:rowOff>179294</xdr:rowOff>
    </xdr:from>
    <xdr:to>
      <xdr:col>0</xdr:col>
      <xdr:colOff>915072</xdr:colOff>
      <xdr:row>108</xdr:row>
      <xdr:rowOff>475405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2600248F-8574-4B5E-B5D2-1E34993EF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02253676"/>
          <a:ext cx="851647" cy="302038"/>
        </a:xfrm>
        <a:prstGeom prst="rect">
          <a:avLst/>
        </a:prstGeom>
      </xdr:spPr>
    </xdr:pic>
    <xdr:clientData/>
  </xdr:twoCellAnchor>
  <xdr:twoCellAnchor editAs="oneCell">
    <xdr:from>
      <xdr:col>0</xdr:col>
      <xdr:colOff>22411</xdr:colOff>
      <xdr:row>111</xdr:row>
      <xdr:rowOff>156883</xdr:rowOff>
    </xdr:from>
    <xdr:to>
      <xdr:col>0</xdr:col>
      <xdr:colOff>915071</xdr:colOff>
      <xdr:row>111</xdr:row>
      <xdr:rowOff>437100</xdr:rowOff>
    </xdr:to>
    <xdr:pic>
      <xdr:nvPicPr>
        <xdr:cNvPr id="63" name="Immagine 62">
          <a:extLst>
            <a:ext uri="{FF2B5EF4-FFF2-40B4-BE49-F238E27FC236}">
              <a16:creationId xmlns:a16="http://schemas.microsoft.com/office/drawing/2014/main" xmlns="" id="{9A209B89-02CE-4241-9015-7723B1918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882" y="103486324"/>
          <a:ext cx="896470" cy="278524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112</xdr:row>
      <xdr:rowOff>201706</xdr:rowOff>
    </xdr:from>
    <xdr:to>
      <xdr:col>0</xdr:col>
      <xdr:colOff>895083</xdr:colOff>
      <xdr:row>112</xdr:row>
      <xdr:rowOff>476574</xdr:rowOff>
    </xdr:to>
    <xdr:pic>
      <xdr:nvPicPr>
        <xdr:cNvPr id="79" name="Immagine 78">
          <a:extLst>
            <a:ext uri="{FF2B5EF4-FFF2-40B4-BE49-F238E27FC236}">
              <a16:creationId xmlns:a16="http://schemas.microsoft.com/office/drawing/2014/main" xmlns="" id="{631AAAD5-955C-467F-9732-04B8A491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5" y="104158677"/>
          <a:ext cx="856186" cy="268941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107</xdr:row>
      <xdr:rowOff>156883</xdr:rowOff>
    </xdr:from>
    <xdr:to>
      <xdr:col>0</xdr:col>
      <xdr:colOff>942680</xdr:colOff>
      <xdr:row>107</xdr:row>
      <xdr:rowOff>474660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C2DF8106-E79D-486A-A93D-40DB5E225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02231265"/>
          <a:ext cx="874058" cy="31608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56030</xdr:colOff>
      <xdr:row>110</xdr:row>
      <xdr:rowOff>179294</xdr:rowOff>
    </xdr:from>
    <xdr:to>
      <xdr:col>0</xdr:col>
      <xdr:colOff>905254</xdr:colOff>
      <xdr:row>110</xdr:row>
      <xdr:rowOff>446488</xdr:rowOff>
    </xdr:to>
    <xdr:pic>
      <xdr:nvPicPr>
        <xdr:cNvPr id="143" name="Immagine 142">
          <a:extLst>
            <a:ext uri="{FF2B5EF4-FFF2-40B4-BE49-F238E27FC236}">
              <a16:creationId xmlns:a16="http://schemas.microsoft.com/office/drawing/2014/main" xmlns="" id="{52025689-5822-451D-89EB-4D8C30946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1" y="104763794"/>
          <a:ext cx="851647" cy="269617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109</xdr:row>
      <xdr:rowOff>190501</xdr:rowOff>
    </xdr:from>
    <xdr:to>
      <xdr:col>0</xdr:col>
      <xdr:colOff>934733</xdr:colOff>
      <xdr:row>109</xdr:row>
      <xdr:rowOff>506688</xdr:rowOff>
    </xdr:to>
    <xdr:pic>
      <xdr:nvPicPr>
        <xdr:cNvPr id="55" name="Immagine 54">
          <a:extLst>
            <a:ext uri="{FF2B5EF4-FFF2-40B4-BE49-F238E27FC236}">
              <a16:creationId xmlns:a16="http://schemas.microsoft.com/office/drawing/2014/main" xmlns="" id="{5CC4E048-1860-4EFD-9CAF-83C359834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6" y="104147472"/>
          <a:ext cx="865381" cy="313764"/>
        </a:xfrm>
        <a:prstGeom prst="rect">
          <a:avLst/>
        </a:prstGeom>
      </xdr:spPr>
    </xdr:pic>
    <xdr:clientData/>
  </xdr:twoCellAnchor>
  <xdr:twoCellAnchor editAs="oneCell">
    <xdr:from>
      <xdr:col>0</xdr:col>
      <xdr:colOff>89647</xdr:colOff>
      <xdr:row>113</xdr:row>
      <xdr:rowOff>156884</xdr:rowOff>
    </xdr:from>
    <xdr:to>
      <xdr:col>0</xdr:col>
      <xdr:colOff>895954</xdr:colOff>
      <xdr:row>113</xdr:row>
      <xdr:rowOff>465512</xdr:rowOff>
    </xdr:to>
    <xdr:pic>
      <xdr:nvPicPr>
        <xdr:cNvPr id="77" name="Immagine 76">
          <a:extLst>
            <a:ext uri="{FF2B5EF4-FFF2-40B4-BE49-F238E27FC236}">
              <a16:creationId xmlns:a16="http://schemas.microsoft.com/office/drawing/2014/main" xmlns="" id="{D3F7561D-2154-48C1-A3E3-68A7EB283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323" y="109134090"/>
          <a:ext cx="799428" cy="303348"/>
        </a:xfrm>
        <a:prstGeom prst="rect">
          <a:avLst/>
        </a:prstGeom>
      </xdr:spPr>
    </xdr:pic>
    <xdr:clientData/>
  </xdr:twoCellAnchor>
  <xdr:twoCellAnchor editAs="oneCell">
    <xdr:from>
      <xdr:col>0</xdr:col>
      <xdr:colOff>67235</xdr:colOff>
      <xdr:row>114</xdr:row>
      <xdr:rowOff>156884</xdr:rowOff>
    </xdr:from>
    <xdr:to>
      <xdr:col>0</xdr:col>
      <xdr:colOff>931940</xdr:colOff>
      <xdr:row>114</xdr:row>
      <xdr:rowOff>486098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FC941A91-4E71-42EC-A97A-3D25341A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1" y="110389149"/>
          <a:ext cx="866822" cy="324970"/>
        </a:xfrm>
        <a:prstGeom prst="rect">
          <a:avLst/>
        </a:prstGeom>
      </xdr:spPr>
    </xdr:pic>
    <xdr:clientData/>
  </xdr:twoCellAnchor>
  <xdr:twoCellAnchor editAs="oneCell">
    <xdr:from>
      <xdr:col>0</xdr:col>
      <xdr:colOff>78439</xdr:colOff>
      <xdr:row>115</xdr:row>
      <xdr:rowOff>179294</xdr:rowOff>
    </xdr:from>
    <xdr:to>
      <xdr:col>0</xdr:col>
      <xdr:colOff>906675</xdr:colOff>
      <xdr:row>115</xdr:row>
      <xdr:rowOff>495915</xdr:rowOff>
    </xdr:to>
    <xdr:pic>
      <xdr:nvPicPr>
        <xdr:cNvPr id="148" name="Immagine 147">
          <a:extLst>
            <a:ext uri="{FF2B5EF4-FFF2-40B4-BE49-F238E27FC236}">
              <a16:creationId xmlns:a16="http://schemas.microsoft.com/office/drawing/2014/main" xmlns="" id="{1ACADD55-272A-4E9C-B849-D0EBD55CF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5" y="111039088"/>
          <a:ext cx="828754" cy="311859"/>
        </a:xfrm>
        <a:prstGeom prst="rect">
          <a:avLst/>
        </a:prstGeom>
      </xdr:spPr>
    </xdr:pic>
    <xdr:clientData/>
  </xdr:twoCellAnchor>
  <xdr:twoCellAnchor editAs="oneCell">
    <xdr:from>
      <xdr:col>0</xdr:col>
      <xdr:colOff>56029</xdr:colOff>
      <xdr:row>117</xdr:row>
      <xdr:rowOff>168089</xdr:rowOff>
    </xdr:from>
    <xdr:to>
      <xdr:col>0</xdr:col>
      <xdr:colOff>915072</xdr:colOff>
      <xdr:row>117</xdr:row>
      <xdr:rowOff>514341</xdr:rowOff>
    </xdr:to>
    <xdr:pic>
      <xdr:nvPicPr>
        <xdr:cNvPr id="182" name="Immagine 181">
          <a:extLst>
            <a:ext uri="{FF2B5EF4-FFF2-40B4-BE49-F238E27FC236}">
              <a16:creationId xmlns:a16="http://schemas.microsoft.com/office/drawing/2014/main" xmlns="" id="{F923BA15-AB1B-40A4-8D95-9539427F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5" y="122950942"/>
          <a:ext cx="859043" cy="343607"/>
        </a:xfrm>
        <a:prstGeom prst="rect">
          <a:avLst/>
        </a:prstGeom>
      </xdr:spPr>
    </xdr:pic>
    <xdr:clientData/>
  </xdr:twoCellAnchor>
  <xdr:twoCellAnchor editAs="oneCell">
    <xdr:from>
      <xdr:col>0</xdr:col>
      <xdr:colOff>78442</xdr:colOff>
      <xdr:row>118</xdr:row>
      <xdr:rowOff>168088</xdr:rowOff>
    </xdr:from>
    <xdr:to>
      <xdr:col>0</xdr:col>
      <xdr:colOff>912541</xdr:colOff>
      <xdr:row>118</xdr:row>
      <xdr:rowOff>503407</xdr:rowOff>
    </xdr:to>
    <xdr:pic>
      <xdr:nvPicPr>
        <xdr:cNvPr id="184" name="Immagine 183">
          <a:extLst>
            <a:ext uri="{FF2B5EF4-FFF2-40B4-BE49-F238E27FC236}">
              <a16:creationId xmlns:a16="http://schemas.microsoft.com/office/drawing/2014/main" xmlns="" id="{D23EABDC-BEFF-4C5F-A688-E6FA4DAE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18" y="123578470"/>
          <a:ext cx="838332" cy="334272"/>
        </a:xfrm>
        <a:prstGeom prst="rect">
          <a:avLst/>
        </a:prstGeom>
      </xdr:spPr>
    </xdr:pic>
    <xdr:clientData/>
  </xdr:twoCellAnchor>
  <xdr:twoCellAnchor editAs="oneCell">
    <xdr:from>
      <xdr:col>0</xdr:col>
      <xdr:colOff>67236</xdr:colOff>
      <xdr:row>120</xdr:row>
      <xdr:rowOff>112060</xdr:rowOff>
    </xdr:from>
    <xdr:to>
      <xdr:col>0</xdr:col>
      <xdr:colOff>885678</xdr:colOff>
      <xdr:row>120</xdr:row>
      <xdr:rowOff>439147</xdr:rowOff>
    </xdr:to>
    <xdr:pic>
      <xdr:nvPicPr>
        <xdr:cNvPr id="186" name="Immagine 185">
          <a:extLst>
            <a:ext uri="{FF2B5EF4-FFF2-40B4-BE49-F238E27FC236}">
              <a16:creationId xmlns:a16="http://schemas.microsoft.com/office/drawing/2014/main" xmlns="" id="{898830EB-627B-4268-8231-DB9EE022A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912" y="124149972"/>
          <a:ext cx="817924" cy="324970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100853</xdr:colOff>
      <xdr:row>121</xdr:row>
      <xdr:rowOff>145676</xdr:rowOff>
    </xdr:from>
    <xdr:to>
      <xdr:col>0</xdr:col>
      <xdr:colOff>904657</xdr:colOff>
      <xdr:row>121</xdr:row>
      <xdr:rowOff>466626</xdr:rowOff>
    </xdr:to>
    <xdr:pic>
      <xdr:nvPicPr>
        <xdr:cNvPr id="188" name="Immagine 187">
          <a:extLst>
            <a:ext uri="{FF2B5EF4-FFF2-40B4-BE49-F238E27FC236}">
              <a16:creationId xmlns:a16="http://schemas.microsoft.com/office/drawing/2014/main" xmlns="" id="{551C3C7C-B16A-4492-BF8E-0A0F6725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529" y="124811117"/>
          <a:ext cx="799560" cy="315670"/>
        </a:xfrm>
        <a:prstGeom prst="rect">
          <a:avLst/>
        </a:prstGeom>
      </xdr:spPr>
    </xdr:pic>
    <xdr:clientData/>
  </xdr:twoCellAnchor>
  <xdr:twoCellAnchor editAs="oneCell">
    <xdr:from>
      <xdr:col>0</xdr:col>
      <xdr:colOff>82251</xdr:colOff>
      <xdr:row>123</xdr:row>
      <xdr:rowOff>97043</xdr:rowOff>
    </xdr:from>
    <xdr:to>
      <xdr:col>0</xdr:col>
      <xdr:colOff>922794</xdr:colOff>
      <xdr:row>123</xdr:row>
      <xdr:rowOff>494963</xdr:rowOff>
    </xdr:to>
    <xdr:pic>
      <xdr:nvPicPr>
        <xdr:cNvPr id="190" name="Immagine 189">
          <a:extLst>
            <a:ext uri="{FF2B5EF4-FFF2-40B4-BE49-F238E27FC236}">
              <a16:creationId xmlns:a16="http://schemas.microsoft.com/office/drawing/2014/main" xmlns="" id="{E3886F41-05C8-4458-9A0C-FF884ACA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927" y="125390014"/>
          <a:ext cx="840025" cy="397920"/>
        </a:xfrm>
        <a:prstGeom prst="rect">
          <a:avLst/>
        </a:prstGeom>
      </xdr:spPr>
    </xdr:pic>
    <xdr:clientData/>
  </xdr:twoCellAnchor>
  <xdr:twoCellAnchor editAs="oneCell">
    <xdr:from>
      <xdr:col>0</xdr:col>
      <xdr:colOff>74631</xdr:colOff>
      <xdr:row>124</xdr:row>
      <xdr:rowOff>108249</xdr:rowOff>
    </xdr:from>
    <xdr:to>
      <xdr:col>0</xdr:col>
      <xdr:colOff>931782</xdr:colOff>
      <xdr:row>124</xdr:row>
      <xdr:rowOff>515013</xdr:rowOff>
    </xdr:to>
    <xdr:pic>
      <xdr:nvPicPr>
        <xdr:cNvPr id="230" name="Immagine 229">
          <a:extLst>
            <a:ext uri="{FF2B5EF4-FFF2-40B4-BE49-F238E27FC236}">
              <a16:creationId xmlns:a16="http://schemas.microsoft.com/office/drawing/2014/main" xmlns="" id="{EEA50448-9937-4DC4-A99C-37882EE1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307" y="126028749"/>
          <a:ext cx="859268" cy="399885"/>
        </a:xfrm>
        <a:prstGeom prst="rect">
          <a:avLst/>
        </a:prstGeom>
      </xdr:spPr>
    </xdr:pic>
    <xdr:clientData/>
  </xdr:twoCellAnchor>
  <xdr:twoCellAnchor editAs="oneCell">
    <xdr:from>
      <xdr:col>0</xdr:col>
      <xdr:colOff>324970</xdr:colOff>
      <xdr:row>11</xdr:row>
      <xdr:rowOff>67235</xdr:rowOff>
    </xdr:from>
    <xdr:to>
      <xdr:col>0</xdr:col>
      <xdr:colOff>668120</xdr:colOff>
      <xdr:row>11</xdr:row>
      <xdr:rowOff>563083</xdr:rowOff>
    </xdr:to>
    <xdr:pic>
      <xdr:nvPicPr>
        <xdr:cNvPr id="56" name="Immagine 55">
          <a:extLst>
            <a:ext uri="{FF2B5EF4-FFF2-40B4-BE49-F238E27FC236}">
              <a16:creationId xmlns:a16="http://schemas.microsoft.com/office/drawing/2014/main" xmlns="" id="{E2FA189A-D82F-4FFB-A91E-06E428811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58" y="11777382"/>
          <a:ext cx="343150" cy="493214"/>
        </a:xfrm>
        <a:prstGeom prst="rect">
          <a:avLst/>
        </a:prstGeom>
      </xdr:spPr>
    </xdr:pic>
    <xdr:clientData/>
  </xdr:twoCellAnchor>
  <xdr:twoCellAnchor editAs="oneCell">
    <xdr:from>
      <xdr:col>0</xdr:col>
      <xdr:colOff>302560</xdr:colOff>
      <xdr:row>42</xdr:row>
      <xdr:rowOff>44824</xdr:rowOff>
    </xdr:from>
    <xdr:to>
      <xdr:col>0</xdr:col>
      <xdr:colOff>656448</xdr:colOff>
      <xdr:row>42</xdr:row>
      <xdr:rowOff>553291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xmlns="" id="{64D92173-133A-4CEA-B8D8-538F5082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31" y="44386500"/>
          <a:ext cx="358588" cy="508467"/>
        </a:xfrm>
        <a:prstGeom prst="rect">
          <a:avLst/>
        </a:prstGeom>
      </xdr:spPr>
    </xdr:pic>
    <xdr:clientData/>
  </xdr:twoCellAnchor>
  <xdr:twoCellAnchor editAs="oneCell">
    <xdr:from>
      <xdr:col>0</xdr:col>
      <xdr:colOff>358589</xdr:colOff>
      <xdr:row>39</xdr:row>
      <xdr:rowOff>100854</xdr:rowOff>
    </xdr:from>
    <xdr:to>
      <xdr:col>0</xdr:col>
      <xdr:colOff>648411</xdr:colOff>
      <xdr:row>39</xdr:row>
      <xdr:rowOff>533650</xdr:rowOff>
    </xdr:to>
    <xdr:pic>
      <xdr:nvPicPr>
        <xdr:cNvPr id="80" name="Immagine 79">
          <a:extLst>
            <a:ext uri="{FF2B5EF4-FFF2-40B4-BE49-F238E27FC236}">
              <a16:creationId xmlns:a16="http://schemas.microsoft.com/office/drawing/2014/main" xmlns="" id="{F22EBACA-B523-4BF0-806E-71203D23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060" y="42559942"/>
          <a:ext cx="285589" cy="437029"/>
        </a:xfrm>
        <a:prstGeom prst="rect">
          <a:avLst/>
        </a:prstGeom>
      </xdr:spPr>
    </xdr:pic>
    <xdr:clientData/>
  </xdr:twoCellAnchor>
  <xdr:twoCellAnchor editAs="oneCell">
    <xdr:from>
      <xdr:col>0</xdr:col>
      <xdr:colOff>343150</xdr:colOff>
      <xdr:row>37</xdr:row>
      <xdr:rowOff>63001</xdr:rowOff>
    </xdr:from>
    <xdr:to>
      <xdr:col>0</xdr:col>
      <xdr:colOff>675996</xdr:colOff>
      <xdr:row>37</xdr:row>
      <xdr:rowOff>535132</xdr:rowOff>
    </xdr:to>
    <xdr:pic>
      <xdr:nvPicPr>
        <xdr:cNvPr id="39" name="Immagine 38">
          <a:extLst>
            <a:ext uri="{FF2B5EF4-FFF2-40B4-BE49-F238E27FC236}">
              <a16:creationId xmlns:a16="http://schemas.microsoft.com/office/drawing/2014/main" xmlns="" id="{8EE6B838-29B4-41BE-9399-4B782B206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238" y="41267030"/>
          <a:ext cx="332379" cy="476364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347382</xdr:colOff>
      <xdr:row>38</xdr:row>
      <xdr:rowOff>56030</xdr:rowOff>
    </xdr:from>
    <xdr:to>
      <xdr:col>0</xdr:col>
      <xdr:colOff>686734</xdr:colOff>
      <xdr:row>38</xdr:row>
      <xdr:rowOff>573332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FD880E8A-3003-4E2E-B6BD-8EB98FD8A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0" y="41887589"/>
          <a:ext cx="335119" cy="513069"/>
        </a:xfrm>
        <a:prstGeom prst="rect">
          <a:avLst/>
        </a:prstGeom>
      </xdr:spPr>
    </xdr:pic>
    <xdr:clientData/>
  </xdr:twoCellAnchor>
  <xdr:twoCellAnchor editAs="oneCell">
    <xdr:from>
      <xdr:col>0</xdr:col>
      <xdr:colOff>333003</xdr:colOff>
      <xdr:row>40</xdr:row>
      <xdr:rowOff>47999</xdr:rowOff>
    </xdr:from>
    <xdr:to>
      <xdr:col>0</xdr:col>
      <xdr:colOff>705484</xdr:colOff>
      <xdr:row>40</xdr:row>
      <xdr:rowOff>563936</xdr:rowOff>
    </xdr:to>
    <xdr:pic>
      <xdr:nvPicPr>
        <xdr:cNvPr id="88" name="Immagine 87">
          <a:extLst>
            <a:ext uri="{FF2B5EF4-FFF2-40B4-BE49-F238E27FC236}">
              <a16:creationId xmlns:a16="http://schemas.microsoft.com/office/drawing/2014/main" xmlns="" id="{03E28AA5-C5F0-4E97-ADDA-AA8403F9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91" y="43134617"/>
          <a:ext cx="372481" cy="515470"/>
        </a:xfrm>
        <a:prstGeom prst="rect">
          <a:avLst/>
        </a:prstGeom>
      </xdr:spPr>
    </xdr:pic>
    <xdr:clientData/>
  </xdr:twoCellAnchor>
  <xdr:twoCellAnchor editAs="oneCell">
    <xdr:from>
      <xdr:col>0</xdr:col>
      <xdr:colOff>347384</xdr:colOff>
      <xdr:row>41</xdr:row>
      <xdr:rowOff>56029</xdr:rowOff>
    </xdr:from>
    <xdr:to>
      <xdr:col>0</xdr:col>
      <xdr:colOff>686735</xdr:colOff>
      <xdr:row>41</xdr:row>
      <xdr:rowOff>541648</xdr:rowOff>
    </xdr:to>
    <xdr:pic>
      <xdr:nvPicPr>
        <xdr:cNvPr id="140" name="Immagine 139">
          <a:extLst>
            <a:ext uri="{FF2B5EF4-FFF2-40B4-BE49-F238E27FC236}">
              <a16:creationId xmlns:a16="http://schemas.microsoft.com/office/drawing/2014/main" xmlns="" id="{1952C7F3-9674-4549-9EB0-F627CEBC0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472" y="43770176"/>
          <a:ext cx="335118" cy="486086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87</xdr:row>
      <xdr:rowOff>68036</xdr:rowOff>
    </xdr:from>
    <xdr:to>
      <xdr:col>0</xdr:col>
      <xdr:colOff>800705</xdr:colOff>
      <xdr:row>87</xdr:row>
      <xdr:rowOff>531715</xdr:rowOff>
    </xdr:to>
    <xdr:pic>
      <xdr:nvPicPr>
        <xdr:cNvPr id="78" name="Immagine 77">
          <a:extLst>
            <a:ext uri="{FF2B5EF4-FFF2-40B4-BE49-F238E27FC236}">
              <a16:creationId xmlns:a16="http://schemas.microsoft.com/office/drawing/2014/main" xmlns="" id="{C52C929D-949B-530F-5561-32310F74B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54959250"/>
          <a:ext cx="664633" cy="467912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90</xdr:row>
      <xdr:rowOff>108858</xdr:rowOff>
    </xdr:from>
    <xdr:to>
      <xdr:col>0</xdr:col>
      <xdr:colOff>800704</xdr:colOff>
      <xdr:row>90</xdr:row>
      <xdr:rowOff>550482</xdr:rowOff>
    </xdr:to>
    <xdr:pic>
      <xdr:nvPicPr>
        <xdr:cNvPr id="138" name="Immagine 137">
          <a:extLst>
            <a:ext uri="{FF2B5EF4-FFF2-40B4-BE49-F238E27FC236}">
              <a16:creationId xmlns:a16="http://schemas.microsoft.com/office/drawing/2014/main" xmlns="" id="{A6A308ED-7A95-D37A-DB7C-EC912BE6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56877858"/>
          <a:ext cx="705454" cy="439507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92</xdr:row>
      <xdr:rowOff>40823</xdr:rowOff>
    </xdr:from>
    <xdr:to>
      <xdr:col>0</xdr:col>
      <xdr:colOff>838503</xdr:colOff>
      <xdr:row>92</xdr:row>
      <xdr:rowOff>494464</xdr:rowOff>
    </xdr:to>
    <xdr:pic>
      <xdr:nvPicPr>
        <xdr:cNvPr id="142" name="Immagine 141">
          <a:extLst>
            <a:ext uri="{FF2B5EF4-FFF2-40B4-BE49-F238E27FC236}">
              <a16:creationId xmlns:a16="http://schemas.microsoft.com/office/drawing/2014/main" xmlns="" id="{27692EBF-D738-73F6-B507-8D1B267B9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58061680"/>
          <a:ext cx="725412" cy="449408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93</xdr:row>
      <xdr:rowOff>95250</xdr:rowOff>
    </xdr:from>
    <xdr:to>
      <xdr:col>0</xdr:col>
      <xdr:colOff>837292</xdr:colOff>
      <xdr:row>93</xdr:row>
      <xdr:rowOff>533206</xdr:rowOff>
    </xdr:to>
    <xdr:pic>
      <xdr:nvPicPr>
        <xdr:cNvPr id="147" name="Immagine 146">
          <a:extLst>
            <a:ext uri="{FF2B5EF4-FFF2-40B4-BE49-F238E27FC236}">
              <a16:creationId xmlns:a16="http://schemas.microsoft.com/office/drawing/2014/main" xmlns="" id="{7D522CDC-1D8E-1304-6845-72D1753B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58742036"/>
          <a:ext cx="705454" cy="437956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63</xdr:row>
      <xdr:rowOff>108858</xdr:rowOff>
    </xdr:from>
    <xdr:to>
      <xdr:col>0</xdr:col>
      <xdr:colOff>725313</xdr:colOff>
      <xdr:row>63</xdr:row>
      <xdr:rowOff>562145</xdr:rowOff>
    </xdr:to>
    <xdr:pic>
      <xdr:nvPicPr>
        <xdr:cNvPr id="151" name="Immagine 150">
          <a:extLst>
            <a:ext uri="{FF2B5EF4-FFF2-40B4-BE49-F238E27FC236}">
              <a16:creationId xmlns:a16="http://schemas.microsoft.com/office/drawing/2014/main" xmlns="" id="{30017C46-2E04-E4A9-9BE3-B65758BA1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44" y="40603715"/>
          <a:ext cx="448936" cy="44797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108858</xdr:colOff>
      <xdr:row>66</xdr:row>
      <xdr:rowOff>54429</xdr:rowOff>
    </xdr:from>
    <xdr:to>
      <xdr:col>0</xdr:col>
      <xdr:colOff>875091</xdr:colOff>
      <xdr:row>66</xdr:row>
      <xdr:rowOff>560886</xdr:rowOff>
    </xdr:to>
    <xdr:pic>
      <xdr:nvPicPr>
        <xdr:cNvPr id="158" name="Immagine 157">
          <a:extLst>
            <a:ext uri="{FF2B5EF4-FFF2-40B4-BE49-F238E27FC236}">
              <a16:creationId xmlns:a16="http://schemas.microsoft.com/office/drawing/2014/main" xmlns="" id="{B48BB7BA-437B-1A44-7B5A-5F2AA4F9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8" y="42427072"/>
          <a:ext cx="762000" cy="50538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69</xdr:row>
      <xdr:rowOff>81643</xdr:rowOff>
    </xdr:from>
    <xdr:to>
      <xdr:col>0</xdr:col>
      <xdr:colOff>790291</xdr:colOff>
      <xdr:row>69</xdr:row>
      <xdr:rowOff>569633</xdr:rowOff>
    </xdr:to>
    <xdr:pic>
      <xdr:nvPicPr>
        <xdr:cNvPr id="162" name="Immagine 161">
          <a:extLst>
            <a:ext uri="{FF2B5EF4-FFF2-40B4-BE49-F238E27FC236}">
              <a16:creationId xmlns:a16="http://schemas.microsoft.com/office/drawing/2014/main" xmlns="" id="{150F48DF-57A6-2F0E-D323-8B712438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536" y="44332072"/>
          <a:ext cx="534912" cy="483757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137</xdr:row>
      <xdr:rowOff>108858</xdr:rowOff>
    </xdr:from>
    <xdr:to>
      <xdr:col>0</xdr:col>
      <xdr:colOff>925256</xdr:colOff>
      <xdr:row>137</xdr:row>
      <xdr:rowOff>496057</xdr:rowOff>
    </xdr:to>
    <xdr:pic>
      <xdr:nvPicPr>
        <xdr:cNvPr id="166" name="Immagine 165">
          <a:extLst>
            <a:ext uri="{FF2B5EF4-FFF2-40B4-BE49-F238E27FC236}">
              <a16:creationId xmlns:a16="http://schemas.microsoft.com/office/drawing/2014/main" xmlns="" id="{7322C275-E108-3D06-244B-96EA9494D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6296501"/>
          <a:ext cx="859349" cy="39143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134</xdr:row>
      <xdr:rowOff>95251</xdr:rowOff>
    </xdr:from>
    <xdr:to>
      <xdr:col>0</xdr:col>
      <xdr:colOff>885351</xdr:colOff>
      <xdr:row>134</xdr:row>
      <xdr:rowOff>504511</xdr:rowOff>
    </xdr:to>
    <xdr:pic>
      <xdr:nvPicPr>
        <xdr:cNvPr id="170" name="Immagine 169">
          <a:extLst>
            <a:ext uri="{FF2B5EF4-FFF2-40B4-BE49-F238E27FC236}">
              <a16:creationId xmlns:a16="http://schemas.microsoft.com/office/drawing/2014/main" xmlns="" id="{01B0FC89-C8AA-E6C5-43EA-9894F632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4405108"/>
          <a:ext cx="819444" cy="41138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131</xdr:row>
      <xdr:rowOff>136073</xdr:rowOff>
    </xdr:from>
    <xdr:to>
      <xdr:col>0</xdr:col>
      <xdr:colOff>944788</xdr:colOff>
      <xdr:row>131</xdr:row>
      <xdr:rowOff>456295</xdr:rowOff>
    </xdr:to>
    <xdr:pic>
      <xdr:nvPicPr>
        <xdr:cNvPr id="177" name="Immagine 176">
          <a:extLst>
            <a:ext uri="{FF2B5EF4-FFF2-40B4-BE49-F238E27FC236}">
              <a16:creationId xmlns:a16="http://schemas.microsoft.com/office/drawing/2014/main" xmlns="" id="{CF48D893-43BD-95CC-9CFC-DF64BE8A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2568144"/>
          <a:ext cx="847409" cy="324455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128</xdr:row>
      <xdr:rowOff>136072</xdr:rowOff>
    </xdr:from>
    <xdr:to>
      <xdr:col>1</xdr:col>
      <xdr:colOff>439</xdr:colOff>
      <xdr:row>128</xdr:row>
      <xdr:rowOff>399748</xdr:rowOff>
    </xdr:to>
    <xdr:pic>
      <xdr:nvPicPr>
        <xdr:cNvPr id="179" name="Immagine 178">
          <a:extLst>
            <a:ext uri="{FF2B5EF4-FFF2-40B4-BE49-F238E27FC236}">
              <a16:creationId xmlns:a16="http://schemas.microsoft.com/office/drawing/2014/main" xmlns="" id="{D63828A9-CF1E-AE80-A039-B00AA1A54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0" y="80690358"/>
          <a:ext cx="913325" cy="267910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125</xdr:row>
      <xdr:rowOff>136071</xdr:rowOff>
    </xdr:from>
    <xdr:to>
      <xdr:col>1</xdr:col>
      <xdr:colOff>26</xdr:colOff>
      <xdr:row>125</xdr:row>
      <xdr:rowOff>456292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0EA41A72-726B-FC5E-10C8-7F5BC4394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78812571"/>
          <a:ext cx="963411" cy="324454"/>
        </a:xfrm>
        <a:prstGeom prst="rect">
          <a:avLst/>
        </a:prstGeom>
      </xdr:spPr>
    </xdr:pic>
    <xdr:clientData/>
  </xdr:twoCellAnchor>
  <xdr:twoCellAnchor editAs="oneCell">
    <xdr:from>
      <xdr:col>0</xdr:col>
      <xdr:colOff>81644</xdr:colOff>
      <xdr:row>122</xdr:row>
      <xdr:rowOff>122464</xdr:rowOff>
    </xdr:from>
    <xdr:to>
      <xdr:col>0</xdr:col>
      <xdr:colOff>941546</xdr:colOff>
      <xdr:row>122</xdr:row>
      <xdr:rowOff>513896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76BC16A8-F50F-4534-3693-DC03FC4BB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4" y="76921178"/>
          <a:ext cx="857773" cy="39143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68037</xdr:colOff>
      <xdr:row>119</xdr:row>
      <xdr:rowOff>95251</xdr:rowOff>
    </xdr:from>
    <xdr:to>
      <xdr:col>0</xdr:col>
      <xdr:colOff>932412</xdr:colOff>
      <xdr:row>119</xdr:row>
      <xdr:rowOff>439662</xdr:rowOff>
    </xdr:to>
    <xdr:pic>
      <xdr:nvPicPr>
        <xdr:cNvPr id="196" name="Immagine 195">
          <a:extLst>
            <a:ext uri="{FF2B5EF4-FFF2-40B4-BE49-F238E27FC236}">
              <a16:creationId xmlns:a16="http://schemas.microsoft.com/office/drawing/2014/main" xmlns="" id="{7500B472-CEBD-F89A-CA19-456B3C7E9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7" y="75016180"/>
          <a:ext cx="868609" cy="344411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116</xdr:row>
      <xdr:rowOff>108857</xdr:rowOff>
    </xdr:from>
    <xdr:to>
      <xdr:col>1</xdr:col>
      <xdr:colOff>1705</xdr:colOff>
      <xdr:row>116</xdr:row>
      <xdr:rowOff>475191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677B5910-FAC6-E6F9-2DEC-76D7CD4F3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0" y="73152000"/>
          <a:ext cx="921988" cy="37056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3</xdr:row>
      <xdr:rowOff>81644</xdr:rowOff>
    </xdr:from>
    <xdr:to>
      <xdr:col>0</xdr:col>
      <xdr:colOff>677250</xdr:colOff>
      <xdr:row>3</xdr:row>
      <xdr:rowOff>533855</xdr:rowOff>
    </xdr:to>
    <xdr:pic>
      <xdr:nvPicPr>
        <xdr:cNvPr id="272" name="Immagine 271">
          <a:extLst>
            <a:ext uri="{FF2B5EF4-FFF2-40B4-BE49-F238E27FC236}">
              <a16:creationId xmlns:a16="http://schemas.microsoft.com/office/drawing/2014/main" xmlns="" id="{17442D16-FA88-598C-1788-2819E915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3020787"/>
          <a:ext cx="332826" cy="44797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9</xdr:row>
      <xdr:rowOff>95250</xdr:rowOff>
    </xdr:from>
    <xdr:to>
      <xdr:col>0</xdr:col>
      <xdr:colOff>694506</xdr:colOff>
      <xdr:row>9</xdr:row>
      <xdr:rowOff>589340</xdr:rowOff>
    </xdr:to>
    <xdr:pic>
      <xdr:nvPicPr>
        <xdr:cNvPr id="274" name="Immagine 273">
          <a:extLst>
            <a:ext uri="{FF2B5EF4-FFF2-40B4-BE49-F238E27FC236}">
              <a16:creationId xmlns:a16="http://schemas.microsoft.com/office/drawing/2014/main" xmlns="" id="{3CFA15FC-36C1-DF30-C11E-3BC42DD87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6789964"/>
          <a:ext cx="354339" cy="494090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312965</xdr:colOff>
      <xdr:row>15</xdr:row>
      <xdr:rowOff>81643</xdr:rowOff>
    </xdr:from>
    <xdr:to>
      <xdr:col>0</xdr:col>
      <xdr:colOff>637431</xdr:colOff>
      <xdr:row>15</xdr:row>
      <xdr:rowOff>571678</xdr:rowOff>
    </xdr:to>
    <xdr:pic>
      <xdr:nvPicPr>
        <xdr:cNvPr id="276" name="Immagine 275">
          <a:extLst>
            <a:ext uri="{FF2B5EF4-FFF2-40B4-BE49-F238E27FC236}">
              <a16:creationId xmlns:a16="http://schemas.microsoft.com/office/drawing/2014/main" xmlns="" id="{C9D61291-BA52-69D6-C67B-727B17637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10531929"/>
          <a:ext cx="324454" cy="494268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18</xdr:row>
      <xdr:rowOff>54430</xdr:rowOff>
    </xdr:from>
    <xdr:to>
      <xdr:col>0</xdr:col>
      <xdr:colOff>877207</xdr:colOff>
      <xdr:row>18</xdr:row>
      <xdr:rowOff>572742</xdr:rowOff>
    </xdr:to>
    <xdr:pic>
      <xdr:nvPicPr>
        <xdr:cNvPr id="278" name="Immagine 277">
          <a:extLst>
            <a:ext uri="{FF2B5EF4-FFF2-40B4-BE49-F238E27FC236}">
              <a16:creationId xmlns:a16="http://schemas.microsoft.com/office/drawing/2014/main" xmlns="" id="{F1028608-745C-63E4-97E0-B5CC24064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12382501"/>
          <a:ext cx="818546" cy="51407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20</xdr:row>
      <xdr:rowOff>68038</xdr:rowOff>
    </xdr:from>
    <xdr:to>
      <xdr:col>0</xdr:col>
      <xdr:colOff>647498</xdr:colOff>
      <xdr:row>20</xdr:row>
      <xdr:rowOff>562139</xdr:rowOff>
    </xdr:to>
    <xdr:pic>
      <xdr:nvPicPr>
        <xdr:cNvPr id="280" name="Immagine 279">
          <a:extLst>
            <a:ext uri="{FF2B5EF4-FFF2-40B4-BE49-F238E27FC236}">
              <a16:creationId xmlns:a16="http://schemas.microsoft.com/office/drawing/2014/main" xmlns="" id="{0DBF9EFA-B118-032F-8FC9-CF84220A1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3647967"/>
          <a:ext cx="361748" cy="494089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46</xdr:row>
      <xdr:rowOff>54430</xdr:rowOff>
    </xdr:from>
    <xdr:to>
      <xdr:col>0</xdr:col>
      <xdr:colOff>647362</xdr:colOff>
      <xdr:row>46</xdr:row>
      <xdr:rowOff>569385</xdr:rowOff>
    </xdr:to>
    <xdr:pic>
      <xdr:nvPicPr>
        <xdr:cNvPr id="282" name="Immagine 281">
          <a:extLst>
            <a:ext uri="{FF2B5EF4-FFF2-40B4-BE49-F238E27FC236}">
              <a16:creationId xmlns:a16="http://schemas.microsoft.com/office/drawing/2014/main" xmlns="" id="{31583AB9-12FA-44BA-3249-4775DEEC0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" y="29908501"/>
          <a:ext cx="343772" cy="51495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47</xdr:row>
      <xdr:rowOff>81643</xdr:rowOff>
    </xdr:from>
    <xdr:to>
      <xdr:col>0</xdr:col>
      <xdr:colOff>666675</xdr:colOff>
      <xdr:row>47</xdr:row>
      <xdr:rowOff>581920</xdr:rowOff>
    </xdr:to>
    <xdr:pic>
      <xdr:nvPicPr>
        <xdr:cNvPr id="284" name="Immagine 283">
          <a:extLst>
            <a:ext uri="{FF2B5EF4-FFF2-40B4-BE49-F238E27FC236}">
              <a16:creationId xmlns:a16="http://schemas.microsoft.com/office/drawing/2014/main" xmlns="" id="{307D946B-3FD9-2751-BAE0-6EB560AB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1" y="30561643"/>
          <a:ext cx="344338" cy="50452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312965</xdr:colOff>
      <xdr:row>48</xdr:row>
      <xdr:rowOff>95250</xdr:rowOff>
    </xdr:from>
    <xdr:to>
      <xdr:col>0</xdr:col>
      <xdr:colOff>628930</xdr:colOff>
      <xdr:row>48</xdr:row>
      <xdr:rowOff>573616</xdr:rowOff>
    </xdr:to>
    <xdr:pic>
      <xdr:nvPicPr>
        <xdr:cNvPr id="286" name="Immagine 285">
          <a:extLst>
            <a:ext uri="{FF2B5EF4-FFF2-40B4-BE49-F238E27FC236}">
              <a16:creationId xmlns:a16="http://schemas.microsoft.com/office/drawing/2014/main" xmlns="" id="{2C9D0513-77C8-B080-007F-915DF846D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5" y="31201179"/>
          <a:ext cx="315965" cy="474133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52</xdr:row>
      <xdr:rowOff>54430</xdr:rowOff>
    </xdr:from>
    <xdr:to>
      <xdr:col>0</xdr:col>
      <xdr:colOff>648002</xdr:colOff>
      <xdr:row>52</xdr:row>
      <xdr:rowOff>592396</xdr:rowOff>
    </xdr:to>
    <xdr:pic>
      <xdr:nvPicPr>
        <xdr:cNvPr id="288" name="Immagine 287">
          <a:extLst>
            <a:ext uri="{FF2B5EF4-FFF2-40B4-BE49-F238E27FC236}">
              <a16:creationId xmlns:a16="http://schemas.microsoft.com/office/drawing/2014/main" xmlns="" id="{6AB60851-BA9E-4D5E-40F7-7BB382D41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" y="33664073"/>
          <a:ext cx="344412" cy="533732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53</xdr:row>
      <xdr:rowOff>54428</xdr:rowOff>
    </xdr:from>
    <xdr:to>
      <xdr:col>0</xdr:col>
      <xdr:colOff>648002</xdr:colOff>
      <xdr:row>53</xdr:row>
      <xdr:rowOff>590929</xdr:rowOff>
    </xdr:to>
    <xdr:pic>
      <xdr:nvPicPr>
        <xdr:cNvPr id="290" name="Immagine 289">
          <a:extLst>
            <a:ext uri="{FF2B5EF4-FFF2-40B4-BE49-F238E27FC236}">
              <a16:creationId xmlns:a16="http://schemas.microsoft.com/office/drawing/2014/main" xmlns="" id="{B6747148-6922-5958-7FF5-22DE802C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7" y="34289999"/>
          <a:ext cx="344412" cy="532267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54</xdr:row>
      <xdr:rowOff>40821</xdr:rowOff>
    </xdr:from>
    <xdr:to>
      <xdr:col>0</xdr:col>
      <xdr:colOff>666967</xdr:colOff>
      <xdr:row>54</xdr:row>
      <xdr:rowOff>534911</xdr:rowOff>
    </xdr:to>
    <xdr:pic>
      <xdr:nvPicPr>
        <xdr:cNvPr id="292" name="Immagine 291">
          <a:extLst>
            <a:ext uri="{FF2B5EF4-FFF2-40B4-BE49-F238E27FC236}">
              <a16:creationId xmlns:a16="http://schemas.microsoft.com/office/drawing/2014/main" xmlns="" id="{CD8107ED-B2C6-6085-A9E9-1027C6B4D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9" y="34902321"/>
          <a:ext cx="322554" cy="494090"/>
        </a:xfrm>
        <a:prstGeom prst="rect">
          <a:avLst/>
        </a:prstGeom>
      </xdr:spPr>
    </xdr:pic>
    <xdr:clientData/>
  </xdr:twoCellAnchor>
  <xdr:twoCellAnchor editAs="oneCell">
    <xdr:from>
      <xdr:col>0</xdr:col>
      <xdr:colOff>57603</xdr:colOff>
      <xdr:row>71</xdr:row>
      <xdr:rowOff>85876</xdr:rowOff>
    </xdr:from>
    <xdr:to>
      <xdr:col>0</xdr:col>
      <xdr:colOff>960417</xdr:colOff>
      <xdr:row>71</xdr:row>
      <xdr:rowOff>542168</xdr:rowOff>
    </xdr:to>
    <xdr:pic>
      <xdr:nvPicPr>
        <xdr:cNvPr id="294" name="Immagine 293">
          <a:extLst>
            <a:ext uri="{FF2B5EF4-FFF2-40B4-BE49-F238E27FC236}">
              <a16:creationId xmlns:a16="http://schemas.microsoft.com/office/drawing/2014/main" xmlns="" id="{3058C11D-DC66-CBE2-7551-96306D013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3" y="45588162"/>
          <a:ext cx="904932" cy="45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4"/>
  <sheetViews>
    <sheetView tabSelected="1" zoomScaleNormal="100" workbookViewId="0">
      <pane ySplit="2" topLeftCell="A3" activePane="bottomLeft" state="frozen"/>
      <selection pane="bottomLeft" activeCell="U141" sqref="U141"/>
    </sheetView>
  </sheetViews>
  <sheetFormatPr defaultColWidth="14.42578125" defaultRowHeight="15" customHeight="1" x14ac:dyDescent="0.2"/>
  <cols>
    <col min="2" max="2" width="10.85546875" customWidth="1"/>
    <col min="3" max="3" width="14.140625" customWidth="1"/>
    <col min="4" max="4" width="19.42578125" bestFit="1" customWidth="1"/>
    <col min="5" max="5" width="25.7109375" bestFit="1" customWidth="1"/>
    <col min="6" max="6" width="22.140625" customWidth="1"/>
    <col min="7" max="7" width="13" customWidth="1"/>
    <col min="8" max="8" width="7.85546875" customWidth="1"/>
    <col min="9" max="9" width="10.7109375" customWidth="1"/>
    <col min="10" max="10" width="15.140625" customWidth="1"/>
    <col min="11" max="11" width="8.42578125" customWidth="1"/>
    <col min="12" max="12" width="7.140625" customWidth="1"/>
    <col min="13" max="13" width="7.42578125" customWidth="1"/>
    <col min="14" max="14" width="15" customWidth="1"/>
    <col min="15" max="15" width="9.7109375" customWidth="1"/>
    <col min="16" max="16" width="6.140625" customWidth="1"/>
    <col min="17" max="17" width="9" customWidth="1"/>
    <col min="18" max="18" width="12.42578125" style="84" customWidth="1"/>
  </cols>
  <sheetData>
    <row r="1" spans="1:18" ht="13.5" customHeight="1" x14ac:dyDescent="0.2">
      <c r="A1" s="87" t="s">
        <v>0</v>
      </c>
      <c r="B1" s="88"/>
      <c r="C1" s="88"/>
      <c r="D1" s="88"/>
      <c r="E1" s="88"/>
      <c r="F1" s="89"/>
      <c r="G1" s="90" t="s">
        <v>1</v>
      </c>
      <c r="H1" s="91"/>
      <c r="I1" s="91"/>
      <c r="J1" s="91"/>
      <c r="K1" s="92"/>
      <c r="L1" s="93" t="s">
        <v>2</v>
      </c>
      <c r="M1" s="91"/>
      <c r="N1" s="91"/>
      <c r="O1" s="91"/>
      <c r="P1" s="94" t="s">
        <v>3</v>
      </c>
      <c r="Q1" s="95"/>
      <c r="R1" s="68" t="s">
        <v>412</v>
      </c>
    </row>
    <row r="2" spans="1:18" ht="45" customHeight="1" thickBot="1" x14ac:dyDescent="0.25">
      <c r="A2" s="47" t="s">
        <v>4</v>
      </c>
      <c r="B2" s="48" t="s">
        <v>5</v>
      </c>
      <c r="C2" s="49" t="s">
        <v>6</v>
      </c>
      <c r="D2" s="48" t="s">
        <v>7</v>
      </c>
      <c r="E2" s="48" t="s">
        <v>8</v>
      </c>
      <c r="F2" s="50" t="s">
        <v>9</v>
      </c>
      <c r="G2" s="46" t="s">
        <v>10</v>
      </c>
      <c r="H2" s="24" t="s">
        <v>11</v>
      </c>
      <c r="I2" s="25" t="s">
        <v>12</v>
      </c>
      <c r="J2" s="26" t="s">
        <v>13</v>
      </c>
      <c r="K2" s="27" t="s">
        <v>14</v>
      </c>
      <c r="L2" s="28" t="s">
        <v>11</v>
      </c>
      <c r="M2" s="29" t="s">
        <v>12</v>
      </c>
      <c r="N2" s="30" t="s">
        <v>13</v>
      </c>
      <c r="O2" s="31" t="s">
        <v>15</v>
      </c>
      <c r="P2" s="85" t="s">
        <v>16</v>
      </c>
      <c r="Q2" s="86"/>
      <c r="R2" s="69" t="s">
        <v>411</v>
      </c>
    </row>
    <row r="3" spans="1:18" ht="49.5" customHeight="1" x14ac:dyDescent="0.2">
      <c r="A3" s="6"/>
      <c r="B3" s="7">
        <v>13</v>
      </c>
      <c r="C3" s="8" t="s">
        <v>17</v>
      </c>
      <c r="D3" s="7" t="s">
        <v>18</v>
      </c>
      <c r="E3" s="7" t="s">
        <v>19</v>
      </c>
      <c r="F3" s="51" t="s">
        <v>20</v>
      </c>
      <c r="G3" s="32" t="s">
        <v>21</v>
      </c>
      <c r="H3" s="7">
        <v>45</v>
      </c>
      <c r="I3" s="7">
        <v>111.3</v>
      </c>
      <c r="J3" s="7" t="s">
        <v>22</v>
      </c>
      <c r="K3" s="15">
        <v>0.76700000000000002</v>
      </c>
      <c r="L3" s="6">
        <v>180</v>
      </c>
      <c r="M3" s="7">
        <v>446</v>
      </c>
      <c r="N3" s="7" t="s">
        <v>23</v>
      </c>
      <c r="O3" s="15">
        <v>3.12</v>
      </c>
      <c r="P3" s="6">
        <v>24</v>
      </c>
      <c r="Q3" s="35">
        <f t="shared" ref="Q3:Q92" si="0">P3*L3</f>
        <v>4320</v>
      </c>
      <c r="R3" s="70">
        <v>8.75</v>
      </c>
    </row>
    <row r="4" spans="1:18" ht="49.5" customHeight="1" x14ac:dyDescent="0.2">
      <c r="A4" s="9"/>
      <c r="B4" s="5" t="s">
        <v>24</v>
      </c>
      <c r="C4" s="23" t="s">
        <v>17</v>
      </c>
      <c r="D4" s="5" t="s">
        <v>25</v>
      </c>
      <c r="E4" s="5" t="s">
        <v>19</v>
      </c>
      <c r="F4" s="52" t="s">
        <v>26</v>
      </c>
      <c r="G4" s="33" t="s">
        <v>21</v>
      </c>
      <c r="H4" s="5">
        <v>45</v>
      </c>
      <c r="I4" s="5">
        <v>111.3</v>
      </c>
      <c r="J4" s="5" t="s">
        <v>22</v>
      </c>
      <c r="K4" s="16">
        <v>0.76700000000000002</v>
      </c>
      <c r="L4" s="9">
        <v>180</v>
      </c>
      <c r="M4" s="5">
        <v>446</v>
      </c>
      <c r="N4" s="5" t="s">
        <v>23</v>
      </c>
      <c r="O4" s="16">
        <v>3.12</v>
      </c>
      <c r="P4" s="9">
        <v>24</v>
      </c>
      <c r="Q4" s="36">
        <f t="shared" ref="Q4" si="1">P4*L4</f>
        <v>4320</v>
      </c>
      <c r="R4" s="71">
        <v>8.75</v>
      </c>
    </row>
    <row r="5" spans="1:18" ht="49.5" customHeight="1" x14ac:dyDescent="0.2">
      <c r="A5" s="9"/>
      <c r="B5" s="5" t="s">
        <v>27</v>
      </c>
      <c r="C5" s="23" t="s">
        <v>17</v>
      </c>
      <c r="D5" s="5" t="s">
        <v>28</v>
      </c>
      <c r="E5" s="5" t="s">
        <v>19</v>
      </c>
      <c r="F5" s="52" t="s">
        <v>29</v>
      </c>
      <c r="G5" s="33" t="s">
        <v>21</v>
      </c>
      <c r="H5" s="5">
        <v>45</v>
      </c>
      <c r="I5" s="5">
        <v>111.3</v>
      </c>
      <c r="J5" s="5" t="s">
        <v>22</v>
      </c>
      <c r="K5" s="16">
        <v>0.76700000000000002</v>
      </c>
      <c r="L5" s="9">
        <v>180</v>
      </c>
      <c r="M5" s="5">
        <v>446</v>
      </c>
      <c r="N5" s="5" t="s">
        <v>23</v>
      </c>
      <c r="O5" s="16">
        <v>3.12</v>
      </c>
      <c r="P5" s="9">
        <v>24</v>
      </c>
      <c r="Q5" s="36">
        <f t="shared" si="0"/>
        <v>4320</v>
      </c>
      <c r="R5" s="71">
        <v>8.75</v>
      </c>
    </row>
    <row r="6" spans="1:18" ht="49.5" customHeight="1" x14ac:dyDescent="0.2">
      <c r="A6" s="9"/>
      <c r="B6" s="5">
        <v>15</v>
      </c>
      <c r="C6" s="23" t="s">
        <v>30</v>
      </c>
      <c r="D6" s="23" t="s">
        <v>18</v>
      </c>
      <c r="E6" s="5" t="s">
        <v>19</v>
      </c>
      <c r="F6" s="52" t="s">
        <v>31</v>
      </c>
      <c r="G6" s="33" t="s">
        <v>21</v>
      </c>
      <c r="H6" s="5">
        <v>45</v>
      </c>
      <c r="I6" s="5">
        <v>111</v>
      </c>
      <c r="J6" s="5" t="s">
        <v>22</v>
      </c>
      <c r="K6" s="16">
        <v>3.13</v>
      </c>
      <c r="L6" s="9">
        <v>180</v>
      </c>
      <c r="M6" s="5">
        <v>446</v>
      </c>
      <c r="N6" s="5" t="s">
        <v>23</v>
      </c>
      <c r="O6" s="16">
        <v>3.13</v>
      </c>
      <c r="P6" s="9">
        <v>24</v>
      </c>
      <c r="Q6" s="36">
        <f>P6*L6</f>
        <v>4320</v>
      </c>
      <c r="R6" s="71">
        <v>8.8649999999999984</v>
      </c>
    </row>
    <row r="7" spans="1:18" ht="49.5" customHeight="1" x14ac:dyDescent="0.2">
      <c r="A7" s="9"/>
      <c r="B7" s="5" t="s">
        <v>32</v>
      </c>
      <c r="C7" s="23" t="s">
        <v>30</v>
      </c>
      <c r="D7" s="23" t="s">
        <v>33</v>
      </c>
      <c r="E7" s="5" t="s">
        <v>19</v>
      </c>
      <c r="F7" s="52" t="s">
        <v>34</v>
      </c>
      <c r="G7" s="33" t="s">
        <v>21</v>
      </c>
      <c r="H7" s="5">
        <v>45</v>
      </c>
      <c r="I7" s="5">
        <v>111</v>
      </c>
      <c r="J7" s="5" t="s">
        <v>22</v>
      </c>
      <c r="K7" s="16">
        <v>3.13</v>
      </c>
      <c r="L7" s="9">
        <v>180</v>
      </c>
      <c r="M7" s="5">
        <v>446</v>
      </c>
      <c r="N7" s="5" t="s">
        <v>23</v>
      </c>
      <c r="O7" s="16">
        <v>3.13</v>
      </c>
      <c r="P7" s="9">
        <v>24</v>
      </c>
      <c r="Q7" s="36">
        <f>P7*L7</f>
        <v>4320</v>
      </c>
      <c r="R7" s="71">
        <v>8.8649999999999984</v>
      </c>
    </row>
    <row r="8" spans="1:18" ht="49.5" customHeight="1" x14ac:dyDescent="0.2">
      <c r="A8" s="9"/>
      <c r="B8" s="5" t="s">
        <v>35</v>
      </c>
      <c r="C8" s="23" t="s">
        <v>30</v>
      </c>
      <c r="D8" s="23" t="s">
        <v>25</v>
      </c>
      <c r="E8" s="5" t="s">
        <v>19</v>
      </c>
      <c r="F8" s="52" t="s">
        <v>36</v>
      </c>
      <c r="G8" s="33" t="s">
        <v>21</v>
      </c>
      <c r="H8" s="5">
        <v>45</v>
      </c>
      <c r="I8" s="5">
        <v>111</v>
      </c>
      <c r="J8" s="5" t="s">
        <v>22</v>
      </c>
      <c r="K8" s="16">
        <v>3.13</v>
      </c>
      <c r="L8" s="9">
        <v>180</v>
      </c>
      <c r="M8" s="5">
        <v>446</v>
      </c>
      <c r="N8" s="5" t="s">
        <v>23</v>
      </c>
      <c r="O8" s="16">
        <v>3.13</v>
      </c>
      <c r="P8" s="9">
        <v>24</v>
      </c>
      <c r="Q8" s="36">
        <f>P8*L8</f>
        <v>4320</v>
      </c>
      <c r="R8" s="71">
        <v>8.8649999999999984</v>
      </c>
    </row>
    <row r="9" spans="1:18" ht="49.5" customHeight="1" x14ac:dyDescent="0.2">
      <c r="A9" s="9"/>
      <c r="B9" s="5">
        <v>24</v>
      </c>
      <c r="C9" s="23" t="s">
        <v>37</v>
      </c>
      <c r="D9" s="5" t="s">
        <v>18</v>
      </c>
      <c r="E9" s="5" t="s">
        <v>38</v>
      </c>
      <c r="F9" s="53" t="s">
        <v>39</v>
      </c>
      <c r="G9" s="33" t="s">
        <v>21</v>
      </c>
      <c r="H9" s="5">
        <v>40</v>
      </c>
      <c r="I9" s="5">
        <v>108.4</v>
      </c>
      <c r="J9" s="5" t="s">
        <v>40</v>
      </c>
      <c r="K9" s="16">
        <v>0.76600000000000001</v>
      </c>
      <c r="L9" s="9">
        <v>160</v>
      </c>
      <c r="M9" s="5">
        <v>434</v>
      </c>
      <c r="N9" s="5" t="s">
        <v>41</v>
      </c>
      <c r="O9" s="16">
        <v>3.17</v>
      </c>
      <c r="P9" s="9">
        <v>24</v>
      </c>
      <c r="Q9" s="36">
        <f t="shared" si="0"/>
        <v>3840</v>
      </c>
      <c r="R9" s="71">
        <v>9.8999999999999986</v>
      </c>
    </row>
    <row r="10" spans="1:18" ht="49.5" customHeight="1" x14ac:dyDescent="0.2">
      <c r="A10" s="9"/>
      <c r="B10" s="5" t="s">
        <v>42</v>
      </c>
      <c r="C10" s="23" t="s">
        <v>37</v>
      </c>
      <c r="D10" s="5" t="s">
        <v>25</v>
      </c>
      <c r="E10" s="5" t="s">
        <v>38</v>
      </c>
      <c r="F10" s="54" t="s">
        <v>43</v>
      </c>
      <c r="G10" s="33" t="s">
        <v>21</v>
      </c>
      <c r="H10" s="5">
        <v>40</v>
      </c>
      <c r="I10" s="5">
        <v>108.4</v>
      </c>
      <c r="J10" s="5" t="s">
        <v>40</v>
      </c>
      <c r="K10" s="16">
        <v>0.76600000000000001</v>
      </c>
      <c r="L10" s="9">
        <v>160</v>
      </c>
      <c r="M10" s="5">
        <v>434</v>
      </c>
      <c r="N10" s="5" t="s">
        <v>41</v>
      </c>
      <c r="O10" s="16">
        <v>3.17</v>
      </c>
      <c r="P10" s="9">
        <v>24</v>
      </c>
      <c r="Q10" s="36">
        <f t="shared" ref="Q10" si="2">P10*L10</f>
        <v>3840</v>
      </c>
      <c r="R10" s="71">
        <v>9.8999999999999986</v>
      </c>
    </row>
    <row r="11" spans="1:18" ht="49.5" customHeight="1" x14ac:dyDescent="0.2">
      <c r="A11" s="9"/>
      <c r="B11" s="5" t="s">
        <v>44</v>
      </c>
      <c r="C11" s="23" t="s">
        <v>37</v>
      </c>
      <c r="D11" s="5" t="s">
        <v>28</v>
      </c>
      <c r="E11" s="5" t="s">
        <v>38</v>
      </c>
      <c r="F11" s="54" t="s">
        <v>45</v>
      </c>
      <c r="G11" s="33" t="s">
        <v>21</v>
      </c>
      <c r="H11" s="5">
        <v>40</v>
      </c>
      <c r="I11" s="5">
        <v>108.4</v>
      </c>
      <c r="J11" s="5" t="s">
        <v>40</v>
      </c>
      <c r="K11" s="16">
        <v>0.76600000000000001</v>
      </c>
      <c r="L11" s="9">
        <v>160</v>
      </c>
      <c r="M11" s="5">
        <v>434</v>
      </c>
      <c r="N11" s="5" t="s">
        <v>41</v>
      </c>
      <c r="O11" s="16">
        <v>3.17</v>
      </c>
      <c r="P11" s="9">
        <v>24</v>
      </c>
      <c r="Q11" s="36">
        <f t="shared" si="0"/>
        <v>3840</v>
      </c>
      <c r="R11" s="71">
        <v>9.8999999999999986</v>
      </c>
    </row>
    <row r="12" spans="1:18" ht="49.5" customHeight="1" x14ac:dyDescent="0.2">
      <c r="A12" s="9"/>
      <c r="B12" s="5">
        <v>26</v>
      </c>
      <c r="C12" s="23" t="s">
        <v>46</v>
      </c>
      <c r="D12" s="23" t="s">
        <v>18</v>
      </c>
      <c r="E12" s="23" t="s">
        <v>38</v>
      </c>
      <c r="F12" s="52" t="s">
        <v>47</v>
      </c>
      <c r="G12" s="33" t="s">
        <v>21</v>
      </c>
      <c r="H12" s="5">
        <v>40</v>
      </c>
      <c r="I12" s="5">
        <v>108.4</v>
      </c>
      <c r="J12" s="5" t="s">
        <v>40</v>
      </c>
      <c r="K12" s="16">
        <v>3.17</v>
      </c>
      <c r="L12" s="9">
        <v>160</v>
      </c>
      <c r="M12" s="5">
        <v>434</v>
      </c>
      <c r="N12" s="5" t="s">
        <v>41</v>
      </c>
      <c r="O12" s="16">
        <v>3.17</v>
      </c>
      <c r="P12" s="9">
        <v>24</v>
      </c>
      <c r="Q12" s="36">
        <f t="shared" si="0"/>
        <v>3840</v>
      </c>
      <c r="R12" s="71">
        <v>10.014999999999999</v>
      </c>
    </row>
    <row r="13" spans="1:18" ht="49.5" customHeight="1" x14ac:dyDescent="0.2">
      <c r="A13" s="9"/>
      <c r="B13" s="5" t="s">
        <v>48</v>
      </c>
      <c r="C13" s="23" t="s">
        <v>46</v>
      </c>
      <c r="D13" s="23" t="s">
        <v>33</v>
      </c>
      <c r="E13" s="23" t="s">
        <v>38</v>
      </c>
      <c r="F13" s="52" t="s">
        <v>49</v>
      </c>
      <c r="G13" s="33" t="s">
        <v>21</v>
      </c>
      <c r="H13" s="5">
        <v>40</v>
      </c>
      <c r="I13" s="5">
        <v>108.4</v>
      </c>
      <c r="J13" s="5" t="s">
        <v>40</v>
      </c>
      <c r="K13" s="16">
        <v>3.17</v>
      </c>
      <c r="L13" s="9">
        <v>160</v>
      </c>
      <c r="M13" s="5">
        <v>434</v>
      </c>
      <c r="N13" s="5" t="s">
        <v>41</v>
      </c>
      <c r="O13" s="16">
        <v>3.17</v>
      </c>
      <c r="P13" s="9">
        <v>24</v>
      </c>
      <c r="Q13" s="36">
        <f t="shared" ref="Q13:Q31" si="3">P13*L13</f>
        <v>3840</v>
      </c>
      <c r="R13" s="71">
        <v>10.014999999999999</v>
      </c>
    </row>
    <row r="14" spans="1:18" ht="49.5" customHeight="1" x14ac:dyDescent="0.2">
      <c r="A14" s="9"/>
      <c r="B14" s="5" t="s">
        <v>50</v>
      </c>
      <c r="C14" s="23" t="s">
        <v>46</v>
      </c>
      <c r="D14" s="23" t="s">
        <v>25</v>
      </c>
      <c r="E14" s="23" t="s">
        <v>38</v>
      </c>
      <c r="F14" s="52" t="s">
        <v>51</v>
      </c>
      <c r="G14" s="33" t="s">
        <v>21</v>
      </c>
      <c r="H14" s="5">
        <v>40</v>
      </c>
      <c r="I14" s="5">
        <v>108.4</v>
      </c>
      <c r="J14" s="5" t="s">
        <v>40</v>
      </c>
      <c r="K14" s="16">
        <v>3.17</v>
      </c>
      <c r="L14" s="9">
        <v>160</v>
      </c>
      <c r="M14" s="5">
        <v>434</v>
      </c>
      <c r="N14" s="5" t="s">
        <v>41</v>
      </c>
      <c r="O14" s="16">
        <v>3.17</v>
      </c>
      <c r="P14" s="9">
        <v>24</v>
      </c>
      <c r="Q14" s="36">
        <f t="shared" si="3"/>
        <v>3840</v>
      </c>
      <c r="R14" s="71">
        <v>10.014999999999999</v>
      </c>
    </row>
    <row r="15" spans="1:18" ht="49.5" customHeight="1" x14ac:dyDescent="0.2">
      <c r="A15" s="9"/>
      <c r="B15" s="5">
        <v>63</v>
      </c>
      <c r="C15" s="23" t="s">
        <v>52</v>
      </c>
      <c r="D15" s="5" t="s">
        <v>18</v>
      </c>
      <c r="E15" s="5" t="s">
        <v>53</v>
      </c>
      <c r="F15" s="52" t="s">
        <v>54</v>
      </c>
      <c r="G15" s="33" t="s">
        <v>55</v>
      </c>
      <c r="H15" s="5">
        <v>1</v>
      </c>
      <c r="I15" s="14">
        <v>6</v>
      </c>
      <c r="J15" s="5" t="s">
        <v>56</v>
      </c>
      <c r="K15" s="16">
        <v>5.8000000000000003E-2</v>
      </c>
      <c r="L15" s="9">
        <v>38</v>
      </c>
      <c r="M15" s="5">
        <v>236</v>
      </c>
      <c r="N15" s="5" t="s">
        <v>57</v>
      </c>
      <c r="O15" s="16">
        <v>2.35</v>
      </c>
      <c r="P15" s="9">
        <v>30</v>
      </c>
      <c r="Q15" s="36">
        <f t="shared" si="3"/>
        <v>1140</v>
      </c>
      <c r="R15" s="71">
        <v>21.4</v>
      </c>
    </row>
    <row r="16" spans="1:18" ht="49.5" customHeight="1" x14ac:dyDescent="0.2">
      <c r="A16" s="9"/>
      <c r="B16" s="5" t="s">
        <v>58</v>
      </c>
      <c r="C16" s="23" t="s">
        <v>52</v>
      </c>
      <c r="D16" s="5" t="s">
        <v>25</v>
      </c>
      <c r="E16" s="5" t="s">
        <v>53</v>
      </c>
      <c r="F16" s="52" t="s">
        <v>59</v>
      </c>
      <c r="G16" s="33" t="s">
        <v>55</v>
      </c>
      <c r="H16" s="5">
        <v>1</v>
      </c>
      <c r="I16" s="14">
        <v>6</v>
      </c>
      <c r="J16" s="5" t="s">
        <v>56</v>
      </c>
      <c r="K16" s="16">
        <v>5.8000000000000003E-2</v>
      </c>
      <c r="L16" s="9">
        <v>38</v>
      </c>
      <c r="M16" s="5">
        <v>236</v>
      </c>
      <c r="N16" s="5" t="s">
        <v>57</v>
      </c>
      <c r="O16" s="16">
        <v>2.35</v>
      </c>
      <c r="P16" s="9">
        <v>30</v>
      </c>
      <c r="Q16" s="36">
        <f t="shared" ref="Q16" si="4">P16*L16</f>
        <v>1140</v>
      </c>
      <c r="R16" s="71">
        <v>21.4</v>
      </c>
    </row>
    <row r="17" spans="1:18" ht="49.5" customHeight="1" x14ac:dyDescent="0.2">
      <c r="A17" s="9"/>
      <c r="B17" s="5" t="s">
        <v>60</v>
      </c>
      <c r="C17" s="23" t="s">
        <v>52</v>
      </c>
      <c r="D17" s="5" t="s">
        <v>28</v>
      </c>
      <c r="E17" s="5" t="s">
        <v>53</v>
      </c>
      <c r="F17" s="52" t="s">
        <v>61</v>
      </c>
      <c r="G17" s="33" t="s">
        <v>55</v>
      </c>
      <c r="H17" s="5">
        <v>1</v>
      </c>
      <c r="I17" s="14">
        <v>6</v>
      </c>
      <c r="J17" s="5" t="s">
        <v>56</v>
      </c>
      <c r="K17" s="16">
        <v>5.8000000000000003E-2</v>
      </c>
      <c r="L17" s="9">
        <v>38</v>
      </c>
      <c r="M17" s="5">
        <v>236</v>
      </c>
      <c r="N17" s="5" t="s">
        <v>57</v>
      </c>
      <c r="O17" s="16">
        <v>2.35</v>
      </c>
      <c r="P17" s="9">
        <v>30</v>
      </c>
      <c r="Q17" s="36">
        <f t="shared" si="3"/>
        <v>1140</v>
      </c>
      <c r="R17" s="71">
        <v>21.4</v>
      </c>
    </row>
    <row r="18" spans="1:18" ht="49.5" customHeight="1" x14ac:dyDescent="0.2">
      <c r="A18" s="9"/>
      <c r="B18" s="5">
        <v>89</v>
      </c>
      <c r="C18" s="23" t="s">
        <v>62</v>
      </c>
      <c r="D18" s="5" t="s">
        <v>18</v>
      </c>
      <c r="E18" s="5" t="s">
        <v>63</v>
      </c>
      <c r="F18" s="52" t="s">
        <v>64</v>
      </c>
      <c r="G18" s="33" t="s">
        <v>55</v>
      </c>
      <c r="H18" s="5">
        <v>1</v>
      </c>
      <c r="I18" s="5">
        <v>11.9</v>
      </c>
      <c r="J18" s="5" t="s">
        <v>65</v>
      </c>
      <c r="K18" s="16">
        <v>0.13</v>
      </c>
      <c r="L18" s="9">
        <v>21</v>
      </c>
      <c r="M18" s="5">
        <v>258</v>
      </c>
      <c r="N18" s="5" t="s">
        <v>66</v>
      </c>
      <c r="O18" s="16">
        <v>2.7</v>
      </c>
      <c r="P18" s="9">
        <v>24</v>
      </c>
      <c r="Q18" s="36">
        <f t="shared" si="3"/>
        <v>504</v>
      </c>
      <c r="R18" s="71">
        <v>34.625</v>
      </c>
    </row>
    <row r="19" spans="1:18" ht="49.5" customHeight="1" x14ac:dyDescent="0.2">
      <c r="A19" s="9"/>
      <c r="B19" s="5" t="s">
        <v>67</v>
      </c>
      <c r="C19" s="23" t="s">
        <v>62</v>
      </c>
      <c r="D19" s="5" t="s">
        <v>25</v>
      </c>
      <c r="E19" s="5" t="s">
        <v>63</v>
      </c>
      <c r="F19" s="52" t="s">
        <v>68</v>
      </c>
      <c r="G19" s="33" t="s">
        <v>55</v>
      </c>
      <c r="H19" s="5">
        <v>1</v>
      </c>
      <c r="I19" s="5">
        <v>11.9</v>
      </c>
      <c r="J19" s="5" t="s">
        <v>65</v>
      </c>
      <c r="K19" s="16">
        <v>0.13</v>
      </c>
      <c r="L19" s="9">
        <v>21</v>
      </c>
      <c r="M19" s="5">
        <v>258</v>
      </c>
      <c r="N19" s="5" t="s">
        <v>66</v>
      </c>
      <c r="O19" s="16">
        <v>2.7</v>
      </c>
      <c r="P19" s="9">
        <v>24</v>
      </c>
      <c r="Q19" s="36">
        <f t="shared" ref="Q19" si="5">P19*L19</f>
        <v>504</v>
      </c>
      <c r="R19" s="71">
        <v>34.625</v>
      </c>
    </row>
    <row r="20" spans="1:18" ht="49.5" customHeight="1" x14ac:dyDescent="0.2">
      <c r="A20" s="9"/>
      <c r="B20" s="5" t="s">
        <v>69</v>
      </c>
      <c r="C20" s="23" t="s">
        <v>62</v>
      </c>
      <c r="D20" s="5" t="s">
        <v>28</v>
      </c>
      <c r="E20" s="5" t="s">
        <v>63</v>
      </c>
      <c r="F20" s="52" t="s">
        <v>70</v>
      </c>
      <c r="G20" s="33" t="s">
        <v>55</v>
      </c>
      <c r="H20" s="5">
        <v>1</v>
      </c>
      <c r="I20" s="5">
        <v>11.9</v>
      </c>
      <c r="J20" s="5" t="s">
        <v>65</v>
      </c>
      <c r="K20" s="16">
        <v>0.13</v>
      </c>
      <c r="L20" s="9">
        <v>21</v>
      </c>
      <c r="M20" s="5">
        <v>258</v>
      </c>
      <c r="N20" s="5" t="s">
        <v>66</v>
      </c>
      <c r="O20" s="16">
        <v>2.7</v>
      </c>
      <c r="P20" s="9">
        <v>24</v>
      </c>
      <c r="Q20" s="36">
        <f t="shared" si="3"/>
        <v>504</v>
      </c>
      <c r="R20" s="71">
        <v>34.625</v>
      </c>
    </row>
    <row r="21" spans="1:18" ht="49.5" customHeight="1" x14ac:dyDescent="0.2">
      <c r="A21" s="55"/>
      <c r="B21" s="5">
        <v>28</v>
      </c>
      <c r="C21" s="23" t="s">
        <v>71</v>
      </c>
      <c r="D21" s="5" t="s">
        <v>18</v>
      </c>
      <c r="E21" s="5" t="s">
        <v>72</v>
      </c>
      <c r="F21" s="52" t="s">
        <v>73</v>
      </c>
      <c r="G21" s="33" t="s">
        <v>21</v>
      </c>
      <c r="H21" s="5">
        <v>40</v>
      </c>
      <c r="I21" s="5">
        <v>123</v>
      </c>
      <c r="J21" s="5" t="s">
        <v>74</v>
      </c>
      <c r="K21" s="16">
        <v>0.87</v>
      </c>
      <c r="L21" s="9">
        <v>160</v>
      </c>
      <c r="M21" s="5">
        <v>495</v>
      </c>
      <c r="N21" s="5" t="s">
        <v>75</v>
      </c>
      <c r="O21" s="16">
        <v>3.38</v>
      </c>
      <c r="P21" s="9">
        <v>22</v>
      </c>
      <c r="Q21" s="36">
        <f t="shared" si="3"/>
        <v>3520</v>
      </c>
      <c r="R21" s="71">
        <v>11.049999999999999</v>
      </c>
    </row>
    <row r="22" spans="1:18" ht="49.5" customHeight="1" x14ac:dyDescent="0.2">
      <c r="A22" s="55"/>
      <c r="B22" s="5" t="s">
        <v>76</v>
      </c>
      <c r="C22" s="23" t="s">
        <v>71</v>
      </c>
      <c r="D22" s="5" t="s">
        <v>25</v>
      </c>
      <c r="E22" s="5" t="s">
        <v>72</v>
      </c>
      <c r="F22" s="52" t="s">
        <v>77</v>
      </c>
      <c r="G22" s="33" t="s">
        <v>21</v>
      </c>
      <c r="H22" s="5">
        <v>40</v>
      </c>
      <c r="I22" s="5">
        <v>123</v>
      </c>
      <c r="J22" s="5" t="s">
        <v>74</v>
      </c>
      <c r="K22" s="16">
        <v>0.87</v>
      </c>
      <c r="L22" s="9">
        <v>16</v>
      </c>
      <c r="M22" s="5">
        <v>495</v>
      </c>
      <c r="N22" s="5" t="s">
        <v>75</v>
      </c>
      <c r="O22" s="16">
        <v>3.38</v>
      </c>
      <c r="P22" s="9">
        <v>22</v>
      </c>
      <c r="Q22" s="36">
        <f t="shared" si="3"/>
        <v>352</v>
      </c>
      <c r="R22" s="71">
        <v>11.049999999999999</v>
      </c>
    </row>
    <row r="23" spans="1:18" ht="49.5" customHeight="1" x14ac:dyDescent="0.2">
      <c r="A23" s="55"/>
      <c r="B23" s="5" t="s">
        <v>78</v>
      </c>
      <c r="C23" s="23" t="s">
        <v>71</v>
      </c>
      <c r="D23" s="5" t="s">
        <v>28</v>
      </c>
      <c r="E23" s="5" t="s">
        <v>72</v>
      </c>
      <c r="F23" s="52" t="s">
        <v>79</v>
      </c>
      <c r="G23" s="33" t="s">
        <v>21</v>
      </c>
      <c r="H23" s="5">
        <v>40</v>
      </c>
      <c r="I23" s="5">
        <v>123</v>
      </c>
      <c r="J23" s="5" t="s">
        <v>74</v>
      </c>
      <c r="K23" s="16">
        <v>0.87</v>
      </c>
      <c r="L23" s="9">
        <v>160</v>
      </c>
      <c r="M23" s="5">
        <v>495</v>
      </c>
      <c r="N23" s="5" t="s">
        <v>75</v>
      </c>
      <c r="O23" s="16">
        <v>3.38</v>
      </c>
      <c r="P23" s="9">
        <v>22</v>
      </c>
      <c r="Q23" s="36">
        <f t="shared" ref="Q23" si="6">P23*L23</f>
        <v>3520</v>
      </c>
      <c r="R23" s="71">
        <v>11.049999999999999</v>
      </c>
    </row>
    <row r="24" spans="1:18" ht="49.5" customHeight="1" x14ac:dyDescent="0.2">
      <c r="A24" s="9"/>
      <c r="B24" s="5">
        <v>300</v>
      </c>
      <c r="C24" s="23" t="s">
        <v>80</v>
      </c>
      <c r="D24" s="23" t="s">
        <v>18</v>
      </c>
      <c r="E24" s="23" t="s">
        <v>81</v>
      </c>
      <c r="F24" s="52" t="s">
        <v>82</v>
      </c>
      <c r="G24" s="33" t="s">
        <v>21</v>
      </c>
      <c r="H24" s="23">
        <v>25</v>
      </c>
      <c r="I24" s="5">
        <v>90</v>
      </c>
      <c r="J24" s="5" t="s">
        <v>83</v>
      </c>
      <c r="K24" s="16">
        <v>1.0900000000000001</v>
      </c>
      <c r="L24" s="9">
        <v>25</v>
      </c>
      <c r="M24" s="5">
        <v>90</v>
      </c>
      <c r="N24" s="5" t="s">
        <v>83</v>
      </c>
      <c r="O24" s="16">
        <v>1.0900000000000001</v>
      </c>
      <c r="P24" s="9">
        <v>70</v>
      </c>
      <c r="Q24" s="36">
        <f t="shared" si="3"/>
        <v>1750</v>
      </c>
      <c r="R24" s="71">
        <v>19.145999999999997</v>
      </c>
    </row>
    <row r="25" spans="1:18" ht="49.5" customHeight="1" x14ac:dyDescent="0.2">
      <c r="A25" s="9"/>
      <c r="B25" s="5" t="s">
        <v>84</v>
      </c>
      <c r="C25" s="23" t="s">
        <v>80</v>
      </c>
      <c r="D25" s="23" t="s">
        <v>85</v>
      </c>
      <c r="E25" s="23" t="s">
        <v>81</v>
      </c>
      <c r="F25" s="52" t="s">
        <v>86</v>
      </c>
      <c r="G25" s="33" t="s">
        <v>21</v>
      </c>
      <c r="H25" s="23">
        <v>25</v>
      </c>
      <c r="I25" s="5">
        <v>90</v>
      </c>
      <c r="J25" s="5" t="s">
        <v>83</v>
      </c>
      <c r="K25" s="16">
        <v>1.0900000000000001</v>
      </c>
      <c r="L25" s="9">
        <v>25</v>
      </c>
      <c r="M25" s="5">
        <v>90</v>
      </c>
      <c r="N25" s="5" t="s">
        <v>83</v>
      </c>
      <c r="O25" s="16">
        <v>1.0900000000000001</v>
      </c>
      <c r="P25" s="9">
        <v>70</v>
      </c>
      <c r="Q25" s="36">
        <f t="shared" si="3"/>
        <v>1750</v>
      </c>
      <c r="R25" s="71">
        <v>19.145999999999997</v>
      </c>
    </row>
    <row r="26" spans="1:18" ht="49.5" customHeight="1" x14ac:dyDescent="0.2">
      <c r="A26" s="9"/>
      <c r="B26" s="5" t="s">
        <v>87</v>
      </c>
      <c r="C26" s="23" t="s">
        <v>80</v>
      </c>
      <c r="D26" s="23" t="s">
        <v>88</v>
      </c>
      <c r="E26" s="23" t="s">
        <v>81</v>
      </c>
      <c r="F26" s="52" t="s">
        <v>89</v>
      </c>
      <c r="G26" s="33" t="s">
        <v>21</v>
      </c>
      <c r="H26" s="23">
        <v>25</v>
      </c>
      <c r="I26" s="5">
        <v>90</v>
      </c>
      <c r="J26" s="5" t="s">
        <v>83</v>
      </c>
      <c r="K26" s="16">
        <v>1.0900000000000001</v>
      </c>
      <c r="L26" s="9">
        <v>25</v>
      </c>
      <c r="M26" s="5">
        <v>90</v>
      </c>
      <c r="N26" s="5" t="s">
        <v>83</v>
      </c>
      <c r="O26" s="16">
        <v>1.0900000000000001</v>
      </c>
      <c r="P26" s="9">
        <v>70</v>
      </c>
      <c r="Q26" s="36">
        <f t="shared" si="3"/>
        <v>1750</v>
      </c>
      <c r="R26" s="71">
        <v>19.145999999999997</v>
      </c>
    </row>
    <row r="27" spans="1:18" ht="49.5" customHeight="1" x14ac:dyDescent="0.2">
      <c r="A27" s="9"/>
      <c r="B27" s="5" t="s">
        <v>90</v>
      </c>
      <c r="C27" s="23" t="s">
        <v>80</v>
      </c>
      <c r="D27" s="23" t="s">
        <v>91</v>
      </c>
      <c r="E27" s="23" t="s">
        <v>81</v>
      </c>
      <c r="F27" s="52" t="s">
        <v>92</v>
      </c>
      <c r="G27" s="33" t="s">
        <v>21</v>
      </c>
      <c r="H27" s="23">
        <v>25</v>
      </c>
      <c r="I27" s="5">
        <v>90</v>
      </c>
      <c r="J27" s="5" t="s">
        <v>83</v>
      </c>
      <c r="K27" s="16">
        <v>1.0900000000000001</v>
      </c>
      <c r="L27" s="9">
        <v>25</v>
      </c>
      <c r="M27" s="5">
        <v>90</v>
      </c>
      <c r="N27" s="5" t="s">
        <v>83</v>
      </c>
      <c r="O27" s="16">
        <v>1.0900000000000001</v>
      </c>
      <c r="P27" s="9">
        <v>70</v>
      </c>
      <c r="Q27" s="36">
        <f t="shared" si="3"/>
        <v>1750</v>
      </c>
      <c r="R27" s="71">
        <v>19.145999999999997</v>
      </c>
    </row>
    <row r="28" spans="1:18" ht="49.5" customHeight="1" x14ac:dyDescent="0.2">
      <c r="A28" s="9"/>
      <c r="B28" s="5" t="s">
        <v>93</v>
      </c>
      <c r="C28" s="23" t="s">
        <v>80</v>
      </c>
      <c r="D28" s="23" t="s">
        <v>94</v>
      </c>
      <c r="E28" s="23" t="s">
        <v>81</v>
      </c>
      <c r="F28" s="52" t="s">
        <v>95</v>
      </c>
      <c r="G28" s="33" t="s">
        <v>21</v>
      </c>
      <c r="H28" s="23">
        <v>25</v>
      </c>
      <c r="I28" s="5">
        <v>90</v>
      </c>
      <c r="J28" s="5" t="s">
        <v>83</v>
      </c>
      <c r="K28" s="16">
        <v>1.0900000000000001</v>
      </c>
      <c r="L28" s="9">
        <v>25</v>
      </c>
      <c r="M28" s="5">
        <v>90</v>
      </c>
      <c r="N28" s="5" t="s">
        <v>83</v>
      </c>
      <c r="O28" s="16">
        <v>1.0900000000000001</v>
      </c>
      <c r="P28" s="9">
        <v>70</v>
      </c>
      <c r="Q28" s="36">
        <f t="shared" si="3"/>
        <v>1750</v>
      </c>
      <c r="R28" s="71">
        <v>19.145999999999997</v>
      </c>
    </row>
    <row r="29" spans="1:18" ht="49.5" customHeight="1" x14ac:dyDescent="0.2">
      <c r="A29" s="9"/>
      <c r="B29" s="5" t="s">
        <v>96</v>
      </c>
      <c r="C29" s="23" t="s">
        <v>80</v>
      </c>
      <c r="D29" s="23" t="s">
        <v>97</v>
      </c>
      <c r="E29" s="23" t="s">
        <v>81</v>
      </c>
      <c r="F29" s="52" t="s">
        <v>98</v>
      </c>
      <c r="G29" s="33" t="s">
        <v>21</v>
      </c>
      <c r="H29" s="23">
        <v>25</v>
      </c>
      <c r="I29" s="5">
        <v>90</v>
      </c>
      <c r="J29" s="5" t="s">
        <v>83</v>
      </c>
      <c r="K29" s="16">
        <v>1.0900000000000001</v>
      </c>
      <c r="L29" s="9">
        <v>25</v>
      </c>
      <c r="M29" s="5">
        <v>90</v>
      </c>
      <c r="N29" s="5" t="s">
        <v>83</v>
      </c>
      <c r="O29" s="16">
        <v>1.0900000000000001</v>
      </c>
      <c r="P29" s="9">
        <v>70</v>
      </c>
      <c r="Q29" s="36">
        <f t="shared" si="3"/>
        <v>1750</v>
      </c>
      <c r="R29" s="71">
        <v>19.145999999999997</v>
      </c>
    </row>
    <row r="30" spans="1:18" ht="49.5" customHeight="1" x14ac:dyDescent="0.2">
      <c r="A30" s="9"/>
      <c r="B30" s="5" t="s">
        <v>99</v>
      </c>
      <c r="C30" s="23" t="s">
        <v>80</v>
      </c>
      <c r="D30" s="23" t="s">
        <v>100</v>
      </c>
      <c r="E30" s="23" t="s">
        <v>81</v>
      </c>
      <c r="F30" s="52" t="s">
        <v>101</v>
      </c>
      <c r="G30" s="33" t="s">
        <v>21</v>
      </c>
      <c r="H30" s="23">
        <v>25</v>
      </c>
      <c r="I30" s="5">
        <v>90</v>
      </c>
      <c r="J30" s="5" t="s">
        <v>83</v>
      </c>
      <c r="K30" s="16">
        <v>1.0900000000000001</v>
      </c>
      <c r="L30" s="9">
        <v>25</v>
      </c>
      <c r="M30" s="5">
        <v>90</v>
      </c>
      <c r="N30" s="5" t="s">
        <v>83</v>
      </c>
      <c r="O30" s="16">
        <v>1.0900000000000001</v>
      </c>
      <c r="P30" s="9">
        <v>70</v>
      </c>
      <c r="Q30" s="36">
        <f t="shared" si="3"/>
        <v>1750</v>
      </c>
      <c r="R30" s="71">
        <v>19.145999999999997</v>
      </c>
    </row>
    <row r="31" spans="1:18" ht="49.5" customHeight="1" x14ac:dyDescent="0.2">
      <c r="A31" s="9"/>
      <c r="B31" s="5" t="s">
        <v>102</v>
      </c>
      <c r="C31" s="23" t="s">
        <v>80</v>
      </c>
      <c r="D31" s="23" t="s">
        <v>103</v>
      </c>
      <c r="E31" s="23" t="s">
        <v>81</v>
      </c>
      <c r="F31" s="52" t="s">
        <v>104</v>
      </c>
      <c r="G31" s="33" t="s">
        <v>21</v>
      </c>
      <c r="H31" s="23">
        <v>25</v>
      </c>
      <c r="I31" s="5">
        <v>90</v>
      </c>
      <c r="J31" s="5" t="s">
        <v>83</v>
      </c>
      <c r="K31" s="16">
        <v>1.0900000000000001</v>
      </c>
      <c r="L31" s="9">
        <v>25</v>
      </c>
      <c r="M31" s="5">
        <v>90</v>
      </c>
      <c r="N31" s="5" t="s">
        <v>83</v>
      </c>
      <c r="O31" s="16">
        <v>1.0900000000000001</v>
      </c>
      <c r="P31" s="9">
        <v>70</v>
      </c>
      <c r="Q31" s="36">
        <f t="shared" si="3"/>
        <v>1750</v>
      </c>
      <c r="R31" s="71">
        <v>19.145999999999997</v>
      </c>
    </row>
    <row r="32" spans="1:18" ht="49.5" customHeight="1" x14ac:dyDescent="0.2">
      <c r="A32" s="9"/>
      <c r="B32" s="5">
        <v>350</v>
      </c>
      <c r="C32" s="23" t="s">
        <v>105</v>
      </c>
      <c r="D32" s="5" t="s">
        <v>18</v>
      </c>
      <c r="E32" s="5" t="s">
        <v>106</v>
      </c>
      <c r="F32" s="52" t="s">
        <v>107</v>
      </c>
      <c r="G32" s="33" t="s">
        <v>21</v>
      </c>
      <c r="H32" s="5">
        <v>23</v>
      </c>
      <c r="I32" s="5">
        <v>100</v>
      </c>
      <c r="J32" s="5" t="s">
        <v>108</v>
      </c>
      <c r="K32" s="16">
        <v>1.1200000000000001</v>
      </c>
      <c r="L32" s="9">
        <v>23</v>
      </c>
      <c r="M32" s="5">
        <v>100</v>
      </c>
      <c r="N32" s="5" t="s">
        <v>109</v>
      </c>
      <c r="O32" s="16">
        <v>1.1200000000000001</v>
      </c>
      <c r="P32" s="9">
        <v>70</v>
      </c>
      <c r="Q32" s="36">
        <f t="shared" ref="Q32:Q61" si="7">P32*L32</f>
        <v>1610</v>
      </c>
      <c r="R32" s="71">
        <v>19.445</v>
      </c>
    </row>
    <row r="33" spans="1:18" ht="49.5" customHeight="1" x14ac:dyDescent="0.2">
      <c r="A33" s="9"/>
      <c r="B33" s="5" t="s">
        <v>110</v>
      </c>
      <c r="C33" s="23" t="s">
        <v>105</v>
      </c>
      <c r="D33" s="5" t="s">
        <v>85</v>
      </c>
      <c r="E33" s="5" t="s">
        <v>106</v>
      </c>
      <c r="F33" s="52" t="s">
        <v>111</v>
      </c>
      <c r="G33" s="33" t="s">
        <v>21</v>
      </c>
      <c r="H33" s="5">
        <v>23</v>
      </c>
      <c r="I33" s="5">
        <v>100</v>
      </c>
      <c r="J33" s="5" t="s">
        <v>108</v>
      </c>
      <c r="K33" s="16">
        <v>1.1200000000000001</v>
      </c>
      <c r="L33" s="9">
        <v>23</v>
      </c>
      <c r="M33" s="5">
        <v>100</v>
      </c>
      <c r="N33" s="5" t="s">
        <v>109</v>
      </c>
      <c r="O33" s="16">
        <v>1.1200000000000001</v>
      </c>
      <c r="P33" s="9">
        <v>70</v>
      </c>
      <c r="Q33" s="36">
        <f t="shared" si="7"/>
        <v>1610</v>
      </c>
      <c r="R33" s="71">
        <v>19.445</v>
      </c>
    </row>
    <row r="34" spans="1:18" ht="49.5" customHeight="1" x14ac:dyDescent="0.2">
      <c r="A34" s="9"/>
      <c r="B34" s="5" t="s">
        <v>112</v>
      </c>
      <c r="C34" s="23" t="s">
        <v>105</v>
      </c>
      <c r="D34" s="5" t="s">
        <v>91</v>
      </c>
      <c r="E34" s="5" t="s">
        <v>106</v>
      </c>
      <c r="F34" s="52" t="s">
        <v>113</v>
      </c>
      <c r="G34" s="33" t="s">
        <v>21</v>
      </c>
      <c r="H34" s="5">
        <v>23</v>
      </c>
      <c r="I34" s="5">
        <v>100</v>
      </c>
      <c r="J34" s="5" t="s">
        <v>108</v>
      </c>
      <c r="K34" s="16">
        <v>1.1200000000000001</v>
      </c>
      <c r="L34" s="9">
        <v>23</v>
      </c>
      <c r="M34" s="5">
        <v>100</v>
      </c>
      <c r="N34" s="5" t="s">
        <v>109</v>
      </c>
      <c r="O34" s="16">
        <v>1.1200000000000001</v>
      </c>
      <c r="P34" s="9">
        <v>70</v>
      </c>
      <c r="Q34" s="36">
        <f t="shared" si="7"/>
        <v>1610</v>
      </c>
      <c r="R34" s="71">
        <v>19.445</v>
      </c>
    </row>
    <row r="35" spans="1:18" ht="49.5" customHeight="1" x14ac:dyDescent="0.2">
      <c r="A35" s="9"/>
      <c r="B35" s="5">
        <v>351</v>
      </c>
      <c r="C35" s="23" t="s">
        <v>114</v>
      </c>
      <c r="D35" s="5" t="s">
        <v>18</v>
      </c>
      <c r="E35" s="5" t="s">
        <v>115</v>
      </c>
      <c r="F35" s="52" t="s">
        <v>116</v>
      </c>
      <c r="G35" s="33" t="s">
        <v>21</v>
      </c>
      <c r="H35" s="5">
        <v>23</v>
      </c>
      <c r="I35" s="5">
        <v>110</v>
      </c>
      <c r="J35" s="5" t="s">
        <v>117</v>
      </c>
      <c r="K35" s="16">
        <v>1.4</v>
      </c>
      <c r="L35" s="9">
        <v>23</v>
      </c>
      <c r="M35" s="5">
        <v>110</v>
      </c>
      <c r="N35" s="5" t="s">
        <v>117</v>
      </c>
      <c r="O35" s="16">
        <v>1.4</v>
      </c>
      <c r="P35" s="9">
        <v>56</v>
      </c>
      <c r="Q35" s="36">
        <f t="shared" si="7"/>
        <v>1288</v>
      </c>
      <c r="R35" s="71">
        <v>20.709999999999997</v>
      </c>
    </row>
    <row r="36" spans="1:18" ht="49.5" customHeight="1" x14ac:dyDescent="0.2">
      <c r="A36" s="9"/>
      <c r="B36" s="5" t="s">
        <v>118</v>
      </c>
      <c r="C36" s="23" t="s">
        <v>114</v>
      </c>
      <c r="D36" s="5" t="s">
        <v>85</v>
      </c>
      <c r="E36" s="5" t="s">
        <v>115</v>
      </c>
      <c r="F36" s="52" t="s">
        <v>119</v>
      </c>
      <c r="G36" s="33" t="s">
        <v>21</v>
      </c>
      <c r="H36" s="5">
        <v>23</v>
      </c>
      <c r="I36" s="5">
        <v>110</v>
      </c>
      <c r="J36" s="5" t="s">
        <v>117</v>
      </c>
      <c r="K36" s="16">
        <v>1.4</v>
      </c>
      <c r="L36" s="9">
        <v>23</v>
      </c>
      <c r="M36" s="5">
        <v>110</v>
      </c>
      <c r="N36" s="5" t="s">
        <v>117</v>
      </c>
      <c r="O36" s="16">
        <v>1.4</v>
      </c>
      <c r="P36" s="9">
        <v>56</v>
      </c>
      <c r="Q36" s="36">
        <f t="shared" si="7"/>
        <v>1288</v>
      </c>
      <c r="R36" s="71">
        <v>20.709999999999997</v>
      </c>
    </row>
    <row r="37" spans="1:18" ht="49.5" customHeight="1" x14ac:dyDescent="0.2">
      <c r="A37" s="9"/>
      <c r="B37" s="5" t="s">
        <v>120</v>
      </c>
      <c r="C37" s="23" t="s">
        <v>114</v>
      </c>
      <c r="D37" s="5" t="s">
        <v>91</v>
      </c>
      <c r="E37" s="5" t="s">
        <v>115</v>
      </c>
      <c r="F37" s="52" t="s">
        <v>121</v>
      </c>
      <c r="G37" s="33" t="s">
        <v>21</v>
      </c>
      <c r="H37" s="5">
        <v>23</v>
      </c>
      <c r="I37" s="5">
        <v>110</v>
      </c>
      <c r="J37" s="5" t="s">
        <v>117</v>
      </c>
      <c r="K37" s="16">
        <v>1.4</v>
      </c>
      <c r="L37" s="9">
        <v>23</v>
      </c>
      <c r="M37" s="5">
        <v>110</v>
      </c>
      <c r="N37" s="5" t="s">
        <v>117</v>
      </c>
      <c r="O37" s="16">
        <v>1.4</v>
      </c>
      <c r="P37" s="9">
        <v>56</v>
      </c>
      <c r="Q37" s="36">
        <f t="shared" si="7"/>
        <v>1288</v>
      </c>
      <c r="R37" s="71">
        <v>20.709999999999997</v>
      </c>
    </row>
    <row r="38" spans="1:18" ht="49.5" customHeight="1" x14ac:dyDescent="0.2">
      <c r="A38" s="9"/>
      <c r="B38" s="5">
        <v>352</v>
      </c>
      <c r="C38" s="23" t="s">
        <v>122</v>
      </c>
      <c r="D38" s="5" t="s">
        <v>18</v>
      </c>
      <c r="E38" s="5" t="s">
        <v>106</v>
      </c>
      <c r="F38" s="52" t="s">
        <v>123</v>
      </c>
      <c r="G38" s="33" t="s">
        <v>21</v>
      </c>
      <c r="H38" s="5">
        <v>23</v>
      </c>
      <c r="I38" s="5">
        <v>100</v>
      </c>
      <c r="J38" s="5" t="s">
        <v>108</v>
      </c>
      <c r="K38" s="16">
        <v>1.1200000000000001</v>
      </c>
      <c r="L38" s="9">
        <v>23</v>
      </c>
      <c r="M38" s="5">
        <v>100</v>
      </c>
      <c r="N38" s="5" t="s">
        <v>109</v>
      </c>
      <c r="O38" s="16">
        <v>1.1200000000000001</v>
      </c>
      <c r="P38" s="9">
        <v>70</v>
      </c>
      <c r="Q38" s="36">
        <f t="shared" si="7"/>
        <v>1610</v>
      </c>
      <c r="R38" s="71">
        <v>19.445</v>
      </c>
    </row>
    <row r="39" spans="1:18" ht="49.5" customHeight="1" x14ac:dyDescent="0.2">
      <c r="A39" s="9"/>
      <c r="B39" s="5" t="s">
        <v>124</v>
      </c>
      <c r="C39" s="23" t="s">
        <v>122</v>
      </c>
      <c r="D39" s="5" t="s">
        <v>85</v>
      </c>
      <c r="E39" s="5" t="s">
        <v>106</v>
      </c>
      <c r="F39" s="52" t="s">
        <v>125</v>
      </c>
      <c r="G39" s="33" t="s">
        <v>21</v>
      </c>
      <c r="H39" s="5">
        <v>23</v>
      </c>
      <c r="I39" s="5">
        <v>100</v>
      </c>
      <c r="J39" s="5" t="s">
        <v>108</v>
      </c>
      <c r="K39" s="16">
        <v>1.1200000000000001</v>
      </c>
      <c r="L39" s="9">
        <v>23</v>
      </c>
      <c r="M39" s="5">
        <v>100</v>
      </c>
      <c r="N39" s="5" t="s">
        <v>109</v>
      </c>
      <c r="O39" s="16">
        <v>1.1200000000000001</v>
      </c>
      <c r="P39" s="9">
        <v>70</v>
      </c>
      <c r="Q39" s="36">
        <f t="shared" si="7"/>
        <v>1610</v>
      </c>
      <c r="R39" s="71">
        <v>19.445</v>
      </c>
    </row>
    <row r="40" spans="1:18" ht="49.5" customHeight="1" x14ac:dyDescent="0.2">
      <c r="A40" s="9"/>
      <c r="B40" s="5" t="s">
        <v>126</v>
      </c>
      <c r="C40" s="23" t="s">
        <v>122</v>
      </c>
      <c r="D40" s="5" t="s">
        <v>91</v>
      </c>
      <c r="E40" s="5" t="s">
        <v>106</v>
      </c>
      <c r="F40" s="52" t="s">
        <v>127</v>
      </c>
      <c r="G40" s="33" t="s">
        <v>21</v>
      </c>
      <c r="H40" s="5">
        <v>23</v>
      </c>
      <c r="I40" s="5">
        <v>100</v>
      </c>
      <c r="J40" s="5" t="s">
        <v>108</v>
      </c>
      <c r="K40" s="16">
        <v>1.1200000000000001</v>
      </c>
      <c r="L40" s="9">
        <v>23</v>
      </c>
      <c r="M40" s="5">
        <v>100</v>
      </c>
      <c r="N40" s="5" t="s">
        <v>109</v>
      </c>
      <c r="O40" s="16">
        <v>1.1200000000000001</v>
      </c>
      <c r="P40" s="9">
        <v>70</v>
      </c>
      <c r="Q40" s="36">
        <f t="shared" si="7"/>
        <v>1610</v>
      </c>
      <c r="R40" s="71">
        <v>19.445</v>
      </c>
    </row>
    <row r="41" spans="1:18" ht="49.5" customHeight="1" x14ac:dyDescent="0.2">
      <c r="A41" s="9"/>
      <c r="B41" s="5">
        <v>353</v>
      </c>
      <c r="C41" s="23" t="s">
        <v>128</v>
      </c>
      <c r="D41" s="5" t="s">
        <v>18</v>
      </c>
      <c r="E41" s="5" t="s">
        <v>115</v>
      </c>
      <c r="F41" s="52" t="s">
        <v>129</v>
      </c>
      <c r="G41" s="33" t="s">
        <v>21</v>
      </c>
      <c r="H41" s="5">
        <v>23</v>
      </c>
      <c r="I41" s="5">
        <v>100</v>
      </c>
      <c r="J41" s="5" t="s">
        <v>117</v>
      </c>
      <c r="K41" s="16">
        <v>1.36</v>
      </c>
      <c r="L41" s="9">
        <v>23</v>
      </c>
      <c r="M41" s="5">
        <v>100</v>
      </c>
      <c r="N41" s="5" t="s">
        <v>117</v>
      </c>
      <c r="O41" s="16">
        <v>1.36</v>
      </c>
      <c r="P41" s="9">
        <v>56</v>
      </c>
      <c r="Q41" s="36">
        <f t="shared" ref="Q41:Q43" si="8">P41*L41</f>
        <v>1288</v>
      </c>
      <c r="R41" s="71">
        <v>20.709999999999997</v>
      </c>
    </row>
    <row r="42" spans="1:18" ht="49.5" customHeight="1" x14ac:dyDescent="0.2">
      <c r="A42" s="9"/>
      <c r="B42" s="5" t="s">
        <v>130</v>
      </c>
      <c r="C42" s="23" t="s">
        <v>128</v>
      </c>
      <c r="D42" s="5" t="s">
        <v>85</v>
      </c>
      <c r="E42" s="5" t="s">
        <v>115</v>
      </c>
      <c r="F42" s="52" t="s">
        <v>131</v>
      </c>
      <c r="G42" s="33" t="s">
        <v>21</v>
      </c>
      <c r="H42" s="5">
        <v>23</v>
      </c>
      <c r="I42" s="5">
        <v>100</v>
      </c>
      <c r="J42" s="5" t="s">
        <v>117</v>
      </c>
      <c r="K42" s="16">
        <v>1.36</v>
      </c>
      <c r="L42" s="9">
        <v>23</v>
      </c>
      <c r="M42" s="5">
        <v>100</v>
      </c>
      <c r="N42" s="5" t="s">
        <v>117</v>
      </c>
      <c r="O42" s="16">
        <v>1.36</v>
      </c>
      <c r="P42" s="9">
        <v>56</v>
      </c>
      <c r="Q42" s="36">
        <f t="shared" si="8"/>
        <v>1288</v>
      </c>
      <c r="R42" s="71">
        <v>20.709999999999997</v>
      </c>
    </row>
    <row r="43" spans="1:18" ht="49.5" customHeight="1" x14ac:dyDescent="0.2">
      <c r="A43" s="9"/>
      <c r="B43" s="5" t="s">
        <v>132</v>
      </c>
      <c r="C43" s="23" t="s">
        <v>128</v>
      </c>
      <c r="D43" s="5" t="s">
        <v>91</v>
      </c>
      <c r="E43" s="5" t="s">
        <v>115</v>
      </c>
      <c r="F43" s="52" t="s">
        <v>133</v>
      </c>
      <c r="G43" s="33" t="s">
        <v>21</v>
      </c>
      <c r="H43" s="5">
        <v>23</v>
      </c>
      <c r="I43" s="5">
        <v>100</v>
      </c>
      <c r="J43" s="5" t="s">
        <v>117</v>
      </c>
      <c r="K43" s="16">
        <v>1.36</v>
      </c>
      <c r="L43" s="9">
        <v>23</v>
      </c>
      <c r="M43" s="5">
        <v>100</v>
      </c>
      <c r="N43" s="5" t="s">
        <v>117</v>
      </c>
      <c r="O43" s="16">
        <v>1.36</v>
      </c>
      <c r="P43" s="9">
        <v>56</v>
      </c>
      <c r="Q43" s="36">
        <f t="shared" si="8"/>
        <v>1288</v>
      </c>
      <c r="R43" s="71">
        <v>20.709999999999997</v>
      </c>
    </row>
    <row r="44" spans="1:18" ht="49.5" customHeight="1" x14ac:dyDescent="0.2">
      <c r="A44" s="9"/>
      <c r="B44" s="5">
        <v>9093</v>
      </c>
      <c r="C44" s="23" t="s">
        <v>134</v>
      </c>
      <c r="D44" s="5" t="s">
        <v>18</v>
      </c>
      <c r="E44" s="5" t="s">
        <v>135</v>
      </c>
      <c r="F44" s="52" t="s">
        <v>136</v>
      </c>
      <c r="G44" s="33" t="s">
        <v>21</v>
      </c>
      <c r="H44" s="5">
        <v>18</v>
      </c>
      <c r="I44" s="5">
        <v>85</v>
      </c>
      <c r="J44" s="5" t="s">
        <v>137</v>
      </c>
      <c r="K44" s="16">
        <v>1.401</v>
      </c>
      <c r="L44" s="9">
        <v>18</v>
      </c>
      <c r="M44" s="5">
        <v>85</v>
      </c>
      <c r="N44" s="5" t="s">
        <v>137</v>
      </c>
      <c r="O44" s="16">
        <v>1.401</v>
      </c>
      <c r="P44" s="9">
        <v>52</v>
      </c>
      <c r="Q44" s="36">
        <f t="shared" si="7"/>
        <v>936</v>
      </c>
      <c r="R44" s="71">
        <v>20.25</v>
      </c>
    </row>
    <row r="45" spans="1:18" ht="49.5" customHeight="1" x14ac:dyDescent="0.2">
      <c r="A45" s="9"/>
      <c r="B45" s="5" t="s">
        <v>138</v>
      </c>
      <c r="C45" s="23" t="s">
        <v>134</v>
      </c>
      <c r="D45" s="5" t="s">
        <v>33</v>
      </c>
      <c r="E45" s="5" t="s">
        <v>135</v>
      </c>
      <c r="F45" s="52" t="s">
        <v>139</v>
      </c>
      <c r="G45" s="33" t="s">
        <v>21</v>
      </c>
      <c r="H45" s="5">
        <v>18</v>
      </c>
      <c r="I45" s="5">
        <v>85</v>
      </c>
      <c r="J45" s="5" t="s">
        <v>137</v>
      </c>
      <c r="K45" s="16">
        <v>1.401</v>
      </c>
      <c r="L45" s="9">
        <v>18</v>
      </c>
      <c r="M45" s="5">
        <v>85</v>
      </c>
      <c r="N45" s="5" t="s">
        <v>137</v>
      </c>
      <c r="O45" s="16">
        <v>1.401</v>
      </c>
      <c r="P45" s="9">
        <v>52</v>
      </c>
      <c r="Q45" s="36">
        <f t="shared" si="7"/>
        <v>936</v>
      </c>
      <c r="R45" s="71">
        <v>20.25</v>
      </c>
    </row>
    <row r="46" spans="1:18" ht="49.5" customHeight="1" x14ac:dyDescent="0.2">
      <c r="A46" s="9"/>
      <c r="B46" s="5" t="s">
        <v>140</v>
      </c>
      <c r="C46" s="23" t="s">
        <v>134</v>
      </c>
      <c r="D46" s="5" t="s">
        <v>25</v>
      </c>
      <c r="E46" s="5" t="s">
        <v>135</v>
      </c>
      <c r="F46" s="52" t="s">
        <v>141</v>
      </c>
      <c r="G46" s="33" t="s">
        <v>21</v>
      </c>
      <c r="H46" s="5">
        <v>18</v>
      </c>
      <c r="I46" s="5">
        <v>85</v>
      </c>
      <c r="J46" s="5" t="s">
        <v>137</v>
      </c>
      <c r="K46" s="16">
        <v>1.401</v>
      </c>
      <c r="L46" s="9">
        <v>18</v>
      </c>
      <c r="M46" s="5">
        <v>85</v>
      </c>
      <c r="N46" s="5" t="s">
        <v>137</v>
      </c>
      <c r="O46" s="16">
        <v>1.401</v>
      </c>
      <c r="P46" s="9">
        <v>52</v>
      </c>
      <c r="Q46" s="36">
        <f t="shared" si="7"/>
        <v>936</v>
      </c>
      <c r="R46" s="71">
        <v>20.25</v>
      </c>
    </row>
    <row r="47" spans="1:18" ht="49.5" customHeight="1" x14ac:dyDescent="0.2">
      <c r="A47" s="9"/>
      <c r="B47" s="5">
        <v>9193</v>
      </c>
      <c r="C47" s="23" t="s">
        <v>142</v>
      </c>
      <c r="D47" s="5" t="s">
        <v>18</v>
      </c>
      <c r="E47" s="5" t="s">
        <v>135</v>
      </c>
      <c r="F47" s="52" t="s">
        <v>143</v>
      </c>
      <c r="G47" s="33" t="s">
        <v>21</v>
      </c>
      <c r="H47" s="5">
        <v>18</v>
      </c>
      <c r="I47" s="5">
        <v>85</v>
      </c>
      <c r="J47" s="5" t="s">
        <v>137</v>
      </c>
      <c r="K47" s="16">
        <v>1.401</v>
      </c>
      <c r="L47" s="9">
        <v>18</v>
      </c>
      <c r="M47" s="5">
        <v>85</v>
      </c>
      <c r="N47" s="5" t="s">
        <v>137</v>
      </c>
      <c r="O47" s="16">
        <v>1.401</v>
      </c>
      <c r="P47" s="9">
        <v>52</v>
      </c>
      <c r="Q47" s="36">
        <f t="shared" ref="Q47:Q49" si="9">P47*L47</f>
        <v>936</v>
      </c>
      <c r="R47" s="71">
        <v>18.18</v>
      </c>
    </row>
    <row r="48" spans="1:18" ht="49.5" customHeight="1" x14ac:dyDescent="0.2">
      <c r="A48" s="9"/>
      <c r="B48" s="5" t="s">
        <v>144</v>
      </c>
      <c r="C48" s="23" t="s">
        <v>142</v>
      </c>
      <c r="D48" s="5" t="s">
        <v>33</v>
      </c>
      <c r="E48" s="5" t="s">
        <v>135</v>
      </c>
      <c r="F48" s="52" t="s">
        <v>145</v>
      </c>
      <c r="G48" s="33" t="s">
        <v>21</v>
      </c>
      <c r="H48" s="5">
        <v>18</v>
      </c>
      <c r="I48" s="5">
        <v>85</v>
      </c>
      <c r="J48" s="5" t="s">
        <v>137</v>
      </c>
      <c r="K48" s="16">
        <v>1.401</v>
      </c>
      <c r="L48" s="9">
        <v>18</v>
      </c>
      <c r="M48" s="5">
        <v>85</v>
      </c>
      <c r="N48" s="5" t="s">
        <v>137</v>
      </c>
      <c r="O48" s="16">
        <v>1.401</v>
      </c>
      <c r="P48" s="9">
        <v>52</v>
      </c>
      <c r="Q48" s="36">
        <f t="shared" si="9"/>
        <v>936</v>
      </c>
      <c r="R48" s="71">
        <v>18.18</v>
      </c>
    </row>
    <row r="49" spans="1:18" ht="49.5" customHeight="1" x14ac:dyDescent="0.2">
      <c r="A49" s="9"/>
      <c r="B49" s="5" t="s">
        <v>146</v>
      </c>
      <c r="C49" s="23" t="s">
        <v>142</v>
      </c>
      <c r="D49" s="5" t="s">
        <v>25</v>
      </c>
      <c r="E49" s="5" t="s">
        <v>135</v>
      </c>
      <c r="F49" s="52" t="s">
        <v>147</v>
      </c>
      <c r="G49" s="33" t="s">
        <v>21</v>
      </c>
      <c r="H49" s="5">
        <v>18</v>
      </c>
      <c r="I49" s="5">
        <v>85</v>
      </c>
      <c r="J49" s="5" t="s">
        <v>137</v>
      </c>
      <c r="K49" s="16">
        <v>1.401</v>
      </c>
      <c r="L49" s="9">
        <v>18</v>
      </c>
      <c r="M49" s="5">
        <v>85</v>
      </c>
      <c r="N49" s="5" t="s">
        <v>137</v>
      </c>
      <c r="O49" s="16">
        <v>1.401</v>
      </c>
      <c r="P49" s="9">
        <v>52</v>
      </c>
      <c r="Q49" s="36">
        <f t="shared" si="9"/>
        <v>936</v>
      </c>
      <c r="R49" s="71">
        <v>18.18</v>
      </c>
    </row>
    <row r="50" spans="1:18" ht="49.5" customHeight="1" x14ac:dyDescent="0.2">
      <c r="A50" s="9"/>
      <c r="B50" s="5">
        <v>9095</v>
      </c>
      <c r="C50" s="23" t="s">
        <v>148</v>
      </c>
      <c r="D50" s="5" t="s">
        <v>18</v>
      </c>
      <c r="E50" s="5" t="s">
        <v>149</v>
      </c>
      <c r="F50" s="52" t="s">
        <v>150</v>
      </c>
      <c r="G50" s="33" t="s">
        <v>21</v>
      </c>
      <c r="H50" s="5">
        <v>19</v>
      </c>
      <c r="I50" s="5">
        <v>75</v>
      </c>
      <c r="J50" s="5" t="s">
        <v>151</v>
      </c>
      <c r="K50" s="16">
        <f t="shared" ref="K50:K55" si="10">0.95*0.49*2.4</f>
        <v>1.1172</v>
      </c>
      <c r="L50" s="9">
        <v>19</v>
      </c>
      <c r="M50" s="5">
        <v>75</v>
      </c>
      <c r="N50" s="5" t="s">
        <v>151</v>
      </c>
      <c r="O50" s="16">
        <f t="shared" ref="O50:O55" si="11">0.95*0.49*2.4</f>
        <v>1.1172</v>
      </c>
      <c r="P50" s="9">
        <v>70</v>
      </c>
      <c r="Q50" s="36">
        <f t="shared" si="7"/>
        <v>1330</v>
      </c>
      <c r="R50" s="71">
        <v>19.099999999999998</v>
      </c>
    </row>
    <row r="51" spans="1:18" ht="49.5" customHeight="1" x14ac:dyDescent="0.2">
      <c r="A51" s="9"/>
      <c r="B51" s="5" t="s">
        <v>152</v>
      </c>
      <c r="C51" s="23" t="s">
        <v>148</v>
      </c>
      <c r="D51" s="5" t="s">
        <v>33</v>
      </c>
      <c r="E51" s="5" t="s">
        <v>149</v>
      </c>
      <c r="F51" s="52" t="s">
        <v>153</v>
      </c>
      <c r="G51" s="33" t="s">
        <v>21</v>
      </c>
      <c r="H51" s="5">
        <v>19</v>
      </c>
      <c r="I51" s="5">
        <v>75</v>
      </c>
      <c r="J51" s="5" t="s">
        <v>151</v>
      </c>
      <c r="K51" s="16">
        <f t="shared" si="10"/>
        <v>1.1172</v>
      </c>
      <c r="L51" s="9">
        <v>19</v>
      </c>
      <c r="M51" s="5">
        <v>75</v>
      </c>
      <c r="N51" s="5" t="s">
        <v>151</v>
      </c>
      <c r="O51" s="16">
        <f t="shared" si="11"/>
        <v>1.1172</v>
      </c>
      <c r="P51" s="9">
        <v>70</v>
      </c>
      <c r="Q51" s="36">
        <f t="shared" si="7"/>
        <v>1330</v>
      </c>
      <c r="R51" s="71">
        <v>19.099999999999998</v>
      </c>
    </row>
    <row r="52" spans="1:18" ht="49.5" customHeight="1" x14ac:dyDescent="0.2">
      <c r="A52" s="9"/>
      <c r="B52" s="5" t="s">
        <v>154</v>
      </c>
      <c r="C52" s="23" t="s">
        <v>148</v>
      </c>
      <c r="D52" s="5" t="s">
        <v>25</v>
      </c>
      <c r="E52" s="5" t="s">
        <v>149</v>
      </c>
      <c r="F52" s="52" t="s">
        <v>155</v>
      </c>
      <c r="G52" s="33" t="s">
        <v>21</v>
      </c>
      <c r="H52" s="5">
        <v>19</v>
      </c>
      <c r="I52" s="5">
        <v>75</v>
      </c>
      <c r="J52" s="5" t="s">
        <v>151</v>
      </c>
      <c r="K52" s="16">
        <f t="shared" si="10"/>
        <v>1.1172</v>
      </c>
      <c r="L52" s="9">
        <v>19</v>
      </c>
      <c r="M52" s="5">
        <v>75</v>
      </c>
      <c r="N52" s="5" t="s">
        <v>151</v>
      </c>
      <c r="O52" s="16">
        <f t="shared" si="11"/>
        <v>1.1172</v>
      </c>
      <c r="P52" s="9">
        <v>70</v>
      </c>
      <c r="Q52" s="36">
        <f t="shared" si="7"/>
        <v>1330</v>
      </c>
      <c r="R52" s="71">
        <v>19.099999999999998</v>
      </c>
    </row>
    <row r="53" spans="1:18" ht="49.5" customHeight="1" x14ac:dyDescent="0.2">
      <c r="A53" s="9"/>
      <c r="B53" s="5">
        <v>9195</v>
      </c>
      <c r="C53" s="23" t="s">
        <v>156</v>
      </c>
      <c r="D53" s="5" t="s">
        <v>18</v>
      </c>
      <c r="E53" s="5" t="s">
        <v>149</v>
      </c>
      <c r="F53" s="52" t="s">
        <v>157</v>
      </c>
      <c r="G53" s="33" t="s">
        <v>21</v>
      </c>
      <c r="H53" s="5">
        <v>19</v>
      </c>
      <c r="I53" s="5">
        <v>75</v>
      </c>
      <c r="J53" s="5" t="s">
        <v>151</v>
      </c>
      <c r="K53" s="16">
        <f t="shared" si="10"/>
        <v>1.1172</v>
      </c>
      <c r="L53" s="9">
        <v>19</v>
      </c>
      <c r="M53" s="5">
        <v>75</v>
      </c>
      <c r="N53" s="5" t="s">
        <v>151</v>
      </c>
      <c r="O53" s="16">
        <f t="shared" si="11"/>
        <v>1.1172</v>
      </c>
      <c r="P53" s="9">
        <v>70</v>
      </c>
      <c r="Q53" s="36">
        <f t="shared" ref="Q53:Q55" si="12">P53*L53</f>
        <v>1330</v>
      </c>
      <c r="R53" s="71">
        <v>16.914999999999999</v>
      </c>
    </row>
    <row r="54" spans="1:18" ht="49.5" customHeight="1" x14ac:dyDescent="0.2">
      <c r="A54" s="9"/>
      <c r="B54" s="5" t="s">
        <v>158</v>
      </c>
      <c r="C54" s="23" t="s">
        <v>156</v>
      </c>
      <c r="D54" s="5" t="s">
        <v>33</v>
      </c>
      <c r="E54" s="5" t="s">
        <v>149</v>
      </c>
      <c r="F54" s="52" t="s">
        <v>159</v>
      </c>
      <c r="G54" s="33" t="s">
        <v>21</v>
      </c>
      <c r="H54" s="5">
        <v>19</v>
      </c>
      <c r="I54" s="5">
        <v>75</v>
      </c>
      <c r="J54" s="5" t="s">
        <v>151</v>
      </c>
      <c r="K54" s="16">
        <f t="shared" si="10"/>
        <v>1.1172</v>
      </c>
      <c r="L54" s="9">
        <v>19</v>
      </c>
      <c r="M54" s="5">
        <v>75</v>
      </c>
      <c r="N54" s="5" t="s">
        <v>151</v>
      </c>
      <c r="O54" s="16">
        <f t="shared" si="11"/>
        <v>1.1172</v>
      </c>
      <c r="P54" s="9">
        <v>70</v>
      </c>
      <c r="Q54" s="36">
        <f t="shared" si="12"/>
        <v>1330</v>
      </c>
      <c r="R54" s="71">
        <v>16.914999999999999</v>
      </c>
    </row>
    <row r="55" spans="1:18" ht="49.5" customHeight="1" x14ac:dyDescent="0.2">
      <c r="A55" s="9"/>
      <c r="B55" s="5" t="s">
        <v>160</v>
      </c>
      <c r="C55" s="23" t="s">
        <v>156</v>
      </c>
      <c r="D55" s="5" t="s">
        <v>25</v>
      </c>
      <c r="E55" s="5" t="s">
        <v>149</v>
      </c>
      <c r="F55" s="52" t="s">
        <v>161</v>
      </c>
      <c r="G55" s="33" t="s">
        <v>21</v>
      </c>
      <c r="H55" s="5">
        <v>19</v>
      </c>
      <c r="I55" s="5">
        <v>75</v>
      </c>
      <c r="J55" s="5" t="s">
        <v>151</v>
      </c>
      <c r="K55" s="16">
        <f t="shared" si="10"/>
        <v>1.1172</v>
      </c>
      <c r="L55" s="9">
        <v>19</v>
      </c>
      <c r="M55" s="5">
        <v>75</v>
      </c>
      <c r="N55" s="5" t="s">
        <v>151</v>
      </c>
      <c r="O55" s="16">
        <f t="shared" si="11"/>
        <v>1.1172</v>
      </c>
      <c r="P55" s="9">
        <v>70</v>
      </c>
      <c r="Q55" s="36">
        <f t="shared" si="12"/>
        <v>1330</v>
      </c>
      <c r="R55" s="71">
        <v>16.914999999999999</v>
      </c>
    </row>
    <row r="56" spans="1:18" ht="49.5" customHeight="1" x14ac:dyDescent="0.2">
      <c r="A56" s="9"/>
      <c r="B56" s="5">
        <v>190</v>
      </c>
      <c r="C56" s="23" t="s">
        <v>162</v>
      </c>
      <c r="D56" s="23" t="s">
        <v>18</v>
      </c>
      <c r="E56" s="23" t="s">
        <v>163</v>
      </c>
      <c r="F56" s="52" t="s">
        <v>164</v>
      </c>
      <c r="G56" s="33" t="s">
        <v>21</v>
      </c>
      <c r="H56" s="5">
        <v>44</v>
      </c>
      <c r="I56" s="5">
        <v>200</v>
      </c>
      <c r="J56" s="5" t="s">
        <v>165</v>
      </c>
      <c r="K56" s="16">
        <v>1.61</v>
      </c>
      <c r="L56" s="9">
        <v>44</v>
      </c>
      <c r="M56" s="5">
        <v>200</v>
      </c>
      <c r="N56" s="5" t="s">
        <v>165</v>
      </c>
      <c r="O56" s="16">
        <v>1.61</v>
      </c>
      <c r="P56" s="9">
        <v>46</v>
      </c>
      <c r="Q56" s="36">
        <f t="shared" si="7"/>
        <v>2024</v>
      </c>
      <c r="R56" s="71">
        <v>15.074999999999999</v>
      </c>
    </row>
    <row r="57" spans="1:18" ht="49.5" customHeight="1" x14ac:dyDescent="0.2">
      <c r="A57" s="9"/>
      <c r="B57" s="5" t="s">
        <v>166</v>
      </c>
      <c r="C57" s="23" t="s">
        <v>162</v>
      </c>
      <c r="D57" s="23" t="s">
        <v>85</v>
      </c>
      <c r="E57" s="23" t="s">
        <v>163</v>
      </c>
      <c r="F57" s="52" t="s">
        <v>167</v>
      </c>
      <c r="G57" s="33" t="s">
        <v>21</v>
      </c>
      <c r="H57" s="5">
        <v>44</v>
      </c>
      <c r="I57" s="5">
        <v>200</v>
      </c>
      <c r="J57" s="5" t="s">
        <v>165</v>
      </c>
      <c r="K57" s="16">
        <v>1.61</v>
      </c>
      <c r="L57" s="9">
        <v>44</v>
      </c>
      <c r="M57" s="5">
        <v>200</v>
      </c>
      <c r="N57" s="5" t="s">
        <v>165</v>
      </c>
      <c r="O57" s="16">
        <v>1.61</v>
      </c>
      <c r="P57" s="9">
        <v>46</v>
      </c>
      <c r="Q57" s="36">
        <f t="shared" si="7"/>
        <v>2024</v>
      </c>
      <c r="R57" s="71">
        <v>15.074999999999999</v>
      </c>
    </row>
    <row r="58" spans="1:18" ht="49.5" customHeight="1" x14ac:dyDescent="0.2">
      <c r="A58" s="9"/>
      <c r="B58" s="5" t="s">
        <v>168</v>
      </c>
      <c r="C58" s="23" t="s">
        <v>162</v>
      </c>
      <c r="D58" s="23" t="s">
        <v>25</v>
      </c>
      <c r="E58" s="23" t="s">
        <v>163</v>
      </c>
      <c r="F58" s="52" t="s">
        <v>169</v>
      </c>
      <c r="G58" s="33" t="s">
        <v>21</v>
      </c>
      <c r="H58" s="5">
        <v>44</v>
      </c>
      <c r="I58" s="5">
        <v>200</v>
      </c>
      <c r="J58" s="5" t="s">
        <v>165</v>
      </c>
      <c r="K58" s="16">
        <v>1.61</v>
      </c>
      <c r="L58" s="9">
        <v>44</v>
      </c>
      <c r="M58" s="5">
        <v>200</v>
      </c>
      <c r="N58" s="5" t="s">
        <v>165</v>
      </c>
      <c r="O58" s="16">
        <v>1.61</v>
      </c>
      <c r="P58" s="9">
        <v>46</v>
      </c>
      <c r="Q58" s="36">
        <f t="shared" si="7"/>
        <v>2024</v>
      </c>
      <c r="R58" s="71">
        <v>15.074999999999999</v>
      </c>
    </row>
    <row r="59" spans="1:18" ht="49.5" customHeight="1" x14ac:dyDescent="0.2">
      <c r="A59" s="9"/>
      <c r="B59" s="5" t="s">
        <v>170</v>
      </c>
      <c r="C59" s="23" t="s">
        <v>162</v>
      </c>
      <c r="D59" s="23" t="s">
        <v>171</v>
      </c>
      <c r="E59" s="23" t="s">
        <v>163</v>
      </c>
      <c r="F59" s="52" t="s">
        <v>172</v>
      </c>
      <c r="G59" s="33" t="s">
        <v>21</v>
      </c>
      <c r="H59" s="5">
        <v>44</v>
      </c>
      <c r="I59" s="5">
        <v>200</v>
      </c>
      <c r="J59" s="5" t="s">
        <v>165</v>
      </c>
      <c r="K59" s="16">
        <v>1.61</v>
      </c>
      <c r="L59" s="9">
        <v>44</v>
      </c>
      <c r="M59" s="5">
        <v>200</v>
      </c>
      <c r="N59" s="5" t="s">
        <v>165</v>
      </c>
      <c r="O59" s="16">
        <v>1.61</v>
      </c>
      <c r="P59" s="9">
        <v>46</v>
      </c>
      <c r="Q59" s="36">
        <f t="shared" si="7"/>
        <v>2024</v>
      </c>
      <c r="R59" s="71">
        <v>15.074999999999999</v>
      </c>
    </row>
    <row r="60" spans="1:18" ht="49.5" customHeight="1" x14ac:dyDescent="0.2">
      <c r="A60" s="9"/>
      <c r="B60" s="5" t="s">
        <v>173</v>
      </c>
      <c r="C60" s="23" t="s">
        <v>162</v>
      </c>
      <c r="D60" s="23" t="s">
        <v>94</v>
      </c>
      <c r="E60" s="23" t="s">
        <v>163</v>
      </c>
      <c r="F60" s="52" t="s">
        <v>174</v>
      </c>
      <c r="G60" s="33" t="s">
        <v>21</v>
      </c>
      <c r="H60" s="5">
        <v>44</v>
      </c>
      <c r="I60" s="5">
        <v>200</v>
      </c>
      <c r="J60" s="5" t="s">
        <v>165</v>
      </c>
      <c r="K60" s="16">
        <v>1.61</v>
      </c>
      <c r="L60" s="9">
        <v>44</v>
      </c>
      <c r="M60" s="5">
        <v>200</v>
      </c>
      <c r="N60" s="5" t="s">
        <v>165</v>
      </c>
      <c r="O60" s="16">
        <v>1.61</v>
      </c>
      <c r="P60" s="9">
        <v>46</v>
      </c>
      <c r="Q60" s="36">
        <f t="shared" si="7"/>
        <v>2024</v>
      </c>
      <c r="R60" s="71">
        <v>15.074999999999999</v>
      </c>
    </row>
    <row r="61" spans="1:18" ht="49.5" customHeight="1" thickBot="1" x14ac:dyDescent="0.25">
      <c r="A61" s="10"/>
      <c r="B61" s="11" t="s">
        <v>175</v>
      </c>
      <c r="C61" s="12" t="s">
        <v>162</v>
      </c>
      <c r="D61" s="12" t="s">
        <v>97</v>
      </c>
      <c r="E61" s="12" t="s">
        <v>163</v>
      </c>
      <c r="F61" s="56" t="s">
        <v>176</v>
      </c>
      <c r="G61" s="34" t="s">
        <v>21</v>
      </c>
      <c r="H61" s="11">
        <v>44</v>
      </c>
      <c r="I61" s="11">
        <v>200</v>
      </c>
      <c r="J61" s="11" t="s">
        <v>165</v>
      </c>
      <c r="K61" s="17">
        <v>1.61</v>
      </c>
      <c r="L61" s="10">
        <v>44</v>
      </c>
      <c r="M61" s="11">
        <v>200</v>
      </c>
      <c r="N61" s="11" t="s">
        <v>165</v>
      </c>
      <c r="O61" s="17">
        <v>1.61</v>
      </c>
      <c r="P61" s="10">
        <v>46</v>
      </c>
      <c r="Q61" s="37">
        <f t="shared" si="7"/>
        <v>2024</v>
      </c>
      <c r="R61" s="72">
        <v>15.074999999999999</v>
      </c>
    </row>
    <row r="62" spans="1:18" ht="49.5" customHeight="1" thickBot="1" x14ac:dyDescent="0.25">
      <c r="A62" s="4" t="s">
        <v>177</v>
      </c>
      <c r="B62" s="4"/>
      <c r="C62" s="4"/>
      <c r="D62" s="4"/>
      <c r="E62" s="4"/>
      <c r="F62" s="4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73"/>
    </row>
    <row r="63" spans="1:18" ht="49.5" customHeight="1" x14ac:dyDescent="0.2">
      <c r="A63" s="6"/>
      <c r="B63" s="7">
        <v>51</v>
      </c>
      <c r="C63" s="8" t="s">
        <v>178</v>
      </c>
      <c r="D63" s="7" t="s">
        <v>18</v>
      </c>
      <c r="E63" s="7" t="s">
        <v>179</v>
      </c>
      <c r="F63" s="51" t="s">
        <v>180</v>
      </c>
      <c r="G63" s="32" t="s">
        <v>21</v>
      </c>
      <c r="H63" s="7">
        <v>1</v>
      </c>
      <c r="I63" s="7">
        <v>5.3</v>
      </c>
      <c r="J63" s="7" t="s">
        <v>181</v>
      </c>
      <c r="K63" s="15">
        <v>4.7E-2</v>
      </c>
      <c r="L63" s="6">
        <v>40</v>
      </c>
      <c r="M63" s="7">
        <v>224</v>
      </c>
      <c r="N63" s="7" t="s">
        <v>182</v>
      </c>
      <c r="O63" s="15">
        <v>2.6</v>
      </c>
      <c r="P63" s="6">
        <v>30</v>
      </c>
      <c r="Q63" s="38">
        <f t="shared" ref="Q63:Q68" si="13">P63*L63</f>
        <v>1200</v>
      </c>
      <c r="R63" s="74">
        <v>18.927499999999998</v>
      </c>
    </row>
    <row r="64" spans="1:18" ht="49.5" customHeight="1" x14ac:dyDescent="0.2">
      <c r="A64" s="45"/>
      <c r="B64" s="43" t="s">
        <v>183</v>
      </c>
      <c r="C64" s="44" t="s">
        <v>184</v>
      </c>
      <c r="D64" s="43" t="s">
        <v>25</v>
      </c>
      <c r="E64" s="43" t="s">
        <v>179</v>
      </c>
      <c r="F64" s="58" t="s">
        <v>185</v>
      </c>
      <c r="G64" s="33" t="s">
        <v>21</v>
      </c>
      <c r="H64" s="5">
        <v>1</v>
      </c>
      <c r="I64" s="5">
        <v>5.3</v>
      </c>
      <c r="J64" s="5" t="s">
        <v>181</v>
      </c>
      <c r="K64" s="16">
        <v>4.7E-2</v>
      </c>
      <c r="L64" s="9">
        <v>40</v>
      </c>
      <c r="M64" s="5">
        <v>224</v>
      </c>
      <c r="N64" s="5" t="s">
        <v>182</v>
      </c>
      <c r="O64" s="16">
        <v>2.6</v>
      </c>
      <c r="P64" s="9">
        <v>30</v>
      </c>
      <c r="Q64" s="39">
        <f t="shared" ref="Q64" si="14">P64*L64</f>
        <v>1200</v>
      </c>
      <c r="R64" s="75">
        <v>18.927499999999998</v>
      </c>
    </row>
    <row r="65" spans="1:18" ht="49.5" customHeight="1" x14ac:dyDescent="0.2">
      <c r="A65" s="9"/>
      <c r="B65" s="5" t="s">
        <v>186</v>
      </c>
      <c r="C65" s="44" t="s">
        <v>184</v>
      </c>
      <c r="D65" s="5" t="s">
        <v>28</v>
      </c>
      <c r="E65" s="5" t="s">
        <v>179</v>
      </c>
      <c r="F65" s="52" t="s">
        <v>187</v>
      </c>
      <c r="G65" s="33" t="s">
        <v>21</v>
      </c>
      <c r="H65" s="5">
        <v>1</v>
      </c>
      <c r="I65" s="5">
        <v>5.3</v>
      </c>
      <c r="J65" s="5" t="s">
        <v>181</v>
      </c>
      <c r="K65" s="16">
        <v>4.7E-2</v>
      </c>
      <c r="L65" s="9">
        <v>40</v>
      </c>
      <c r="M65" s="5">
        <v>224</v>
      </c>
      <c r="N65" s="5" t="s">
        <v>182</v>
      </c>
      <c r="O65" s="16">
        <v>2.6</v>
      </c>
      <c r="P65" s="9">
        <v>30</v>
      </c>
      <c r="Q65" s="39">
        <f t="shared" si="13"/>
        <v>1200</v>
      </c>
      <c r="R65" s="76">
        <v>18.927499999999998</v>
      </c>
    </row>
    <row r="66" spans="1:18" ht="49.5" customHeight="1" x14ac:dyDescent="0.2">
      <c r="A66" s="9"/>
      <c r="B66" s="5">
        <v>56</v>
      </c>
      <c r="C66" s="23" t="s">
        <v>188</v>
      </c>
      <c r="D66" s="5" t="s">
        <v>18</v>
      </c>
      <c r="E66" s="5" t="s">
        <v>189</v>
      </c>
      <c r="F66" s="52" t="s">
        <v>190</v>
      </c>
      <c r="G66" s="33" t="s">
        <v>21</v>
      </c>
      <c r="H66" s="5">
        <v>1</v>
      </c>
      <c r="I66" s="5">
        <v>8.4</v>
      </c>
      <c r="J66" s="5" t="s">
        <v>191</v>
      </c>
      <c r="K66" s="16">
        <v>7.0000000000000007E-2</v>
      </c>
      <c r="L66" s="9">
        <v>50</v>
      </c>
      <c r="M66" s="5">
        <v>432</v>
      </c>
      <c r="N66" s="5" t="s">
        <v>192</v>
      </c>
      <c r="O66" s="16">
        <v>2.74</v>
      </c>
      <c r="P66" s="9">
        <v>25</v>
      </c>
      <c r="Q66" s="39">
        <f t="shared" si="13"/>
        <v>1250</v>
      </c>
      <c r="R66" s="76">
        <v>23.7</v>
      </c>
    </row>
    <row r="67" spans="1:18" ht="49.5" customHeight="1" x14ac:dyDescent="0.2">
      <c r="A67" s="9"/>
      <c r="B67" s="5" t="s">
        <v>193</v>
      </c>
      <c r="C67" s="23" t="s">
        <v>188</v>
      </c>
      <c r="D67" s="5" t="s">
        <v>25</v>
      </c>
      <c r="E67" s="5" t="s">
        <v>189</v>
      </c>
      <c r="F67" s="52" t="s">
        <v>194</v>
      </c>
      <c r="G67" s="33" t="s">
        <v>21</v>
      </c>
      <c r="H67" s="5">
        <v>1</v>
      </c>
      <c r="I67" s="5">
        <v>8.4</v>
      </c>
      <c r="J67" s="5" t="s">
        <v>191</v>
      </c>
      <c r="K67" s="16">
        <v>7.0000000000000007E-2</v>
      </c>
      <c r="L67" s="9">
        <v>50</v>
      </c>
      <c r="M67" s="5">
        <v>432</v>
      </c>
      <c r="N67" s="5" t="s">
        <v>192</v>
      </c>
      <c r="O67" s="16">
        <v>2.74</v>
      </c>
      <c r="P67" s="9">
        <v>25</v>
      </c>
      <c r="Q67" s="39">
        <f t="shared" ref="Q67" si="15">P67*L67</f>
        <v>1250</v>
      </c>
      <c r="R67" s="76">
        <v>23.7</v>
      </c>
    </row>
    <row r="68" spans="1:18" ht="49.5" customHeight="1" x14ac:dyDescent="0.2">
      <c r="A68" s="9"/>
      <c r="B68" s="5" t="s">
        <v>195</v>
      </c>
      <c r="C68" s="23" t="s">
        <v>188</v>
      </c>
      <c r="D68" s="5" t="s">
        <v>28</v>
      </c>
      <c r="E68" s="5" t="s">
        <v>189</v>
      </c>
      <c r="F68" s="52" t="s">
        <v>196</v>
      </c>
      <c r="G68" s="33" t="s">
        <v>21</v>
      </c>
      <c r="H68" s="5">
        <v>1</v>
      </c>
      <c r="I68" s="5">
        <v>8.4</v>
      </c>
      <c r="J68" s="5" t="s">
        <v>191</v>
      </c>
      <c r="K68" s="16">
        <v>7.0000000000000007E-2</v>
      </c>
      <c r="L68" s="9">
        <v>50</v>
      </c>
      <c r="M68" s="5">
        <v>432</v>
      </c>
      <c r="N68" s="5" t="s">
        <v>192</v>
      </c>
      <c r="O68" s="16">
        <v>2.74</v>
      </c>
      <c r="P68" s="9">
        <v>25</v>
      </c>
      <c r="Q68" s="39">
        <f t="shared" si="13"/>
        <v>1250</v>
      </c>
      <c r="R68" s="76">
        <v>23.7</v>
      </c>
    </row>
    <row r="69" spans="1:18" ht="49.5" customHeight="1" x14ac:dyDescent="0.2">
      <c r="A69" s="9"/>
      <c r="B69" s="5">
        <v>59</v>
      </c>
      <c r="C69" s="23" t="s">
        <v>197</v>
      </c>
      <c r="D69" s="5" t="s">
        <v>18</v>
      </c>
      <c r="E69" s="5" t="s">
        <v>198</v>
      </c>
      <c r="F69" s="52" t="s">
        <v>199</v>
      </c>
      <c r="G69" s="33" t="s">
        <v>21</v>
      </c>
      <c r="H69" s="5">
        <v>1</v>
      </c>
      <c r="I69" s="5">
        <v>5.3</v>
      </c>
      <c r="J69" s="5" t="s">
        <v>200</v>
      </c>
      <c r="K69" s="16">
        <v>5.7000000000000002E-2</v>
      </c>
      <c r="L69" s="9">
        <v>40</v>
      </c>
      <c r="M69" s="5">
        <v>236</v>
      </c>
      <c r="N69" s="5" t="s">
        <v>201</v>
      </c>
      <c r="O69" s="16">
        <v>2.2799999999999998</v>
      </c>
      <c r="P69" s="9">
        <v>33</v>
      </c>
      <c r="Q69" s="39">
        <f>P69*L69</f>
        <v>1320</v>
      </c>
      <c r="R69" s="76">
        <v>18.295000000000002</v>
      </c>
    </row>
    <row r="70" spans="1:18" ht="49.5" customHeight="1" x14ac:dyDescent="0.2">
      <c r="A70" s="9"/>
      <c r="B70" s="5" t="s">
        <v>202</v>
      </c>
      <c r="C70" s="23" t="s">
        <v>197</v>
      </c>
      <c r="D70" s="5" t="s">
        <v>25</v>
      </c>
      <c r="E70" s="5" t="s">
        <v>198</v>
      </c>
      <c r="F70" s="52" t="s">
        <v>203</v>
      </c>
      <c r="G70" s="33" t="s">
        <v>21</v>
      </c>
      <c r="H70" s="5">
        <v>1</v>
      </c>
      <c r="I70" s="5">
        <v>5.3</v>
      </c>
      <c r="J70" s="5" t="s">
        <v>200</v>
      </c>
      <c r="K70" s="16">
        <v>5.7000000000000002E-2</v>
      </c>
      <c r="L70" s="9">
        <v>40</v>
      </c>
      <c r="M70" s="5">
        <v>236</v>
      </c>
      <c r="N70" s="5" t="s">
        <v>201</v>
      </c>
      <c r="O70" s="16">
        <v>2.2799999999999998</v>
      </c>
      <c r="P70" s="9">
        <v>33</v>
      </c>
      <c r="Q70" s="39">
        <f>P70*L70</f>
        <v>1320</v>
      </c>
      <c r="R70" s="76">
        <v>18.295000000000002</v>
      </c>
    </row>
    <row r="71" spans="1:18" ht="49.5" customHeight="1" x14ac:dyDescent="0.2">
      <c r="A71" s="9"/>
      <c r="B71" s="5" t="s">
        <v>204</v>
      </c>
      <c r="C71" s="23" t="s">
        <v>197</v>
      </c>
      <c r="D71" s="5" t="s">
        <v>28</v>
      </c>
      <c r="E71" s="5" t="s">
        <v>198</v>
      </c>
      <c r="F71" s="52" t="s">
        <v>205</v>
      </c>
      <c r="G71" s="33" t="s">
        <v>21</v>
      </c>
      <c r="H71" s="5">
        <v>1</v>
      </c>
      <c r="I71" s="5">
        <v>5.3</v>
      </c>
      <c r="J71" s="5" t="s">
        <v>200</v>
      </c>
      <c r="K71" s="16">
        <v>5.7000000000000002E-2</v>
      </c>
      <c r="L71" s="9">
        <v>40</v>
      </c>
      <c r="M71" s="5">
        <v>236</v>
      </c>
      <c r="N71" s="5" t="s">
        <v>201</v>
      </c>
      <c r="O71" s="16">
        <v>2.2799999999999998</v>
      </c>
      <c r="P71" s="9">
        <v>33</v>
      </c>
      <c r="Q71" s="39">
        <f>P71*L71</f>
        <v>1320</v>
      </c>
      <c r="R71" s="76">
        <v>18.295000000000002</v>
      </c>
    </row>
    <row r="72" spans="1:18" ht="49.5" customHeight="1" x14ac:dyDescent="0.2">
      <c r="A72" s="9"/>
      <c r="B72" s="5">
        <v>437</v>
      </c>
      <c r="C72" s="23" t="s">
        <v>206</v>
      </c>
      <c r="D72" s="23" t="s">
        <v>18</v>
      </c>
      <c r="E72" s="23" t="s">
        <v>207</v>
      </c>
      <c r="F72" s="52" t="s">
        <v>208</v>
      </c>
      <c r="G72" s="33" t="s">
        <v>55</v>
      </c>
      <c r="H72" s="5">
        <v>1</v>
      </c>
      <c r="I72" s="5">
        <v>19.5</v>
      </c>
      <c r="J72" s="5" t="s">
        <v>209</v>
      </c>
      <c r="K72" s="16">
        <v>0.24</v>
      </c>
      <c r="L72" s="9">
        <v>10</v>
      </c>
      <c r="M72" s="5">
        <v>205</v>
      </c>
      <c r="N72" s="5" t="s">
        <v>210</v>
      </c>
      <c r="O72" s="16">
        <v>2.7</v>
      </c>
      <c r="P72" s="9">
        <v>28</v>
      </c>
      <c r="Q72" s="39">
        <f t="shared" ref="Q72" si="16">P72*L72</f>
        <v>280</v>
      </c>
      <c r="R72" s="76">
        <v>63.374999999999993</v>
      </c>
    </row>
    <row r="73" spans="1:18" ht="49.5" customHeight="1" x14ac:dyDescent="0.2">
      <c r="A73" s="55"/>
      <c r="B73" s="5" t="s">
        <v>211</v>
      </c>
      <c r="C73" s="23" t="s">
        <v>206</v>
      </c>
      <c r="D73" s="23" t="s">
        <v>25</v>
      </c>
      <c r="E73" s="23" t="s">
        <v>207</v>
      </c>
      <c r="F73" s="52" t="s">
        <v>212</v>
      </c>
      <c r="G73" s="33" t="s">
        <v>55</v>
      </c>
      <c r="H73" s="5">
        <v>1</v>
      </c>
      <c r="I73" s="5">
        <v>19.5</v>
      </c>
      <c r="J73" s="5" t="s">
        <v>209</v>
      </c>
      <c r="K73" s="16">
        <v>0.24</v>
      </c>
      <c r="L73" s="9">
        <v>10</v>
      </c>
      <c r="M73" s="5">
        <v>205</v>
      </c>
      <c r="N73" s="5" t="s">
        <v>210</v>
      </c>
      <c r="O73" s="16">
        <v>2.7</v>
      </c>
      <c r="P73" s="9">
        <v>28</v>
      </c>
      <c r="Q73" s="39">
        <f t="shared" ref="Q73:Q76" si="17">P73*L73</f>
        <v>280</v>
      </c>
      <c r="R73" s="76">
        <v>63.374999999999993</v>
      </c>
    </row>
    <row r="74" spans="1:18" ht="49.5" customHeight="1" x14ac:dyDescent="0.2">
      <c r="A74" s="55"/>
      <c r="B74" s="5">
        <v>435</v>
      </c>
      <c r="C74" s="23" t="s">
        <v>213</v>
      </c>
      <c r="D74" s="23" t="s">
        <v>18</v>
      </c>
      <c r="E74" s="23" t="s">
        <v>214</v>
      </c>
      <c r="F74" s="52" t="s">
        <v>215</v>
      </c>
      <c r="G74" s="33" t="s">
        <v>55</v>
      </c>
      <c r="H74" s="5">
        <v>1</v>
      </c>
      <c r="I74" s="5">
        <v>18</v>
      </c>
      <c r="J74" s="5" t="s">
        <v>216</v>
      </c>
      <c r="K74" s="16">
        <v>0.14000000000000001</v>
      </c>
      <c r="L74" s="9">
        <v>25</v>
      </c>
      <c r="M74" s="5">
        <f t="shared" ref="M74:M76" si="18">L74*I74+10</f>
        <v>460</v>
      </c>
      <c r="N74" s="5" t="s">
        <v>217</v>
      </c>
      <c r="O74" s="16">
        <v>3.25</v>
      </c>
      <c r="P74" s="9">
        <v>24</v>
      </c>
      <c r="Q74" s="39">
        <f t="shared" si="17"/>
        <v>600</v>
      </c>
      <c r="R74" s="76">
        <v>47.849999999999994</v>
      </c>
    </row>
    <row r="75" spans="1:18" ht="49.5" customHeight="1" x14ac:dyDescent="0.2">
      <c r="A75" s="55"/>
      <c r="B75" s="5" t="s">
        <v>218</v>
      </c>
      <c r="C75" s="23" t="s">
        <v>213</v>
      </c>
      <c r="D75" s="23" t="s">
        <v>85</v>
      </c>
      <c r="E75" s="23" t="s">
        <v>214</v>
      </c>
      <c r="F75" s="52" t="s">
        <v>219</v>
      </c>
      <c r="G75" s="33" t="s">
        <v>55</v>
      </c>
      <c r="H75" s="5">
        <v>1</v>
      </c>
      <c r="I75" s="5">
        <v>18</v>
      </c>
      <c r="J75" s="5" t="s">
        <v>216</v>
      </c>
      <c r="K75" s="16">
        <v>0.14000000000000001</v>
      </c>
      <c r="L75" s="9">
        <v>25</v>
      </c>
      <c r="M75" s="5">
        <f t="shared" si="18"/>
        <v>460</v>
      </c>
      <c r="N75" s="5" t="s">
        <v>217</v>
      </c>
      <c r="O75" s="16">
        <v>3.25</v>
      </c>
      <c r="P75" s="9">
        <v>17</v>
      </c>
      <c r="Q75" s="39">
        <f t="shared" si="17"/>
        <v>425</v>
      </c>
      <c r="R75" s="76">
        <v>47.849999999999994</v>
      </c>
    </row>
    <row r="76" spans="1:18" ht="49.5" customHeight="1" x14ac:dyDescent="0.2">
      <c r="A76" s="55"/>
      <c r="B76" s="5" t="s">
        <v>220</v>
      </c>
      <c r="C76" s="23" t="s">
        <v>213</v>
      </c>
      <c r="D76" s="23" t="s">
        <v>25</v>
      </c>
      <c r="E76" s="23" t="s">
        <v>214</v>
      </c>
      <c r="F76" s="52" t="s">
        <v>221</v>
      </c>
      <c r="G76" s="33" t="s">
        <v>55</v>
      </c>
      <c r="H76" s="5">
        <v>1</v>
      </c>
      <c r="I76" s="5">
        <v>18</v>
      </c>
      <c r="J76" s="5" t="s">
        <v>216</v>
      </c>
      <c r="K76" s="16">
        <v>0.14000000000000001</v>
      </c>
      <c r="L76" s="9">
        <v>25</v>
      </c>
      <c r="M76" s="5">
        <f t="shared" si="18"/>
        <v>460</v>
      </c>
      <c r="N76" s="5" t="s">
        <v>217</v>
      </c>
      <c r="O76" s="16">
        <v>3.25</v>
      </c>
      <c r="P76" s="9">
        <v>24</v>
      </c>
      <c r="Q76" s="39">
        <f t="shared" si="17"/>
        <v>600</v>
      </c>
      <c r="R76" s="76">
        <v>47.849999999999994</v>
      </c>
    </row>
    <row r="77" spans="1:18" ht="49.5" customHeight="1" x14ac:dyDescent="0.2">
      <c r="A77" s="9"/>
      <c r="B77" s="5">
        <v>436</v>
      </c>
      <c r="C77" s="23" t="s">
        <v>222</v>
      </c>
      <c r="D77" s="23" t="s">
        <v>18</v>
      </c>
      <c r="E77" s="23" t="s">
        <v>223</v>
      </c>
      <c r="F77" s="52" t="s">
        <v>224</v>
      </c>
      <c r="G77" s="33" t="s">
        <v>55</v>
      </c>
      <c r="H77" s="5">
        <v>1</v>
      </c>
      <c r="I77" s="14">
        <v>8</v>
      </c>
      <c r="J77" s="5" t="s">
        <v>225</v>
      </c>
      <c r="K77" s="16">
        <f t="shared" ref="K77:K79" si="19">1.18*0.82*0.09</f>
        <v>8.7083999999999995E-2</v>
      </c>
      <c r="L77" s="9">
        <v>25</v>
      </c>
      <c r="M77" s="5">
        <v>222</v>
      </c>
      <c r="N77" s="5" t="s">
        <v>226</v>
      </c>
      <c r="O77" s="16">
        <v>2.36</v>
      </c>
      <c r="P77" s="9">
        <v>32</v>
      </c>
      <c r="Q77" s="39">
        <f t="shared" ref="Q77:Q79" si="20">P77*L77</f>
        <v>800</v>
      </c>
      <c r="R77" s="76">
        <v>27.034999999999997</v>
      </c>
    </row>
    <row r="78" spans="1:18" ht="49.5" customHeight="1" x14ac:dyDescent="0.2">
      <c r="A78" s="9"/>
      <c r="B78" s="5" t="s">
        <v>227</v>
      </c>
      <c r="C78" s="23" t="s">
        <v>222</v>
      </c>
      <c r="D78" s="23" t="s">
        <v>85</v>
      </c>
      <c r="E78" s="23" t="s">
        <v>223</v>
      </c>
      <c r="F78" s="52" t="s">
        <v>228</v>
      </c>
      <c r="G78" s="33" t="s">
        <v>55</v>
      </c>
      <c r="H78" s="5">
        <v>1</v>
      </c>
      <c r="I78" s="14">
        <v>8</v>
      </c>
      <c r="J78" s="5" t="s">
        <v>225</v>
      </c>
      <c r="K78" s="16">
        <f t="shared" si="19"/>
        <v>8.7083999999999995E-2</v>
      </c>
      <c r="L78" s="9">
        <v>25</v>
      </c>
      <c r="M78" s="5">
        <v>222</v>
      </c>
      <c r="N78" s="5" t="s">
        <v>226</v>
      </c>
      <c r="O78" s="16">
        <v>2.36</v>
      </c>
      <c r="P78" s="9">
        <v>32</v>
      </c>
      <c r="Q78" s="39">
        <f t="shared" si="20"/>
        <v>800</v>
      </c>
      <c r="R78" s="76">
        <v>27.034999999999997</v>
      </c>
    </row>
    <row r="79" spans="1:18" ht="49.5" customHeight="1" x14ac:dyDescent="0.2">
      <c r="A79" s="9"/>
      <c r="B79" s="5" t="s">
        <v>229</v>
      </c>
      <c r="C79" s="23" t="s">
        <v>222</v>
      </c>
      <c r="D79" s="23" t="s">
        <v>25</v>
      </c>
      <c r="E79" s="23" t="s">
        <v>223</v>
      </c>
      <c r="F79" s="52" t="s">
        <v>230</v>
      </c>
      <c r="G79" s="33" t="s">
        <v>55</v>
      </c>
      <c r="H79" s="5">
        <v>1</v>
      </c>
      <c r="I79" s="14">
        <v>8</v>
      </c>
      <c r="J79" s="5" t="s">
        <v>225</v>
      </c>
      <c r="K79" s="16">
        <f t="shared" si="19"/>
        <v>8.7083999999999995E-2</v>
      </c>
      <c r="L79" s="9">
        <v>25</v>
      </c>
      <c r="M79" s="5">
        <v>222</v>
      </c>
      <c r="N79" s="5" t="s">
        <v>226</v>
      </c>
      <c r="O79" s="16">
        <v>2.36</v>
      </c>
      <c r="P79" s="9">
        <v>32</v>
      </c>
      <c r="Q79" s="39">
        <f t="shared" si="20"/>
        <v>800</v>
      </c>
      <c r="R79" s="76">
        <v>27.034999999999997</v>
      </c>
    </row>
    <row r="80" spans="1:18" ht="49.5" customHeight="1" x14ac:dyDescent="0.2">
      <c r="A80" s="55"/>
      <c r="B80" s="5">
        <v>9094</v>
      </c>
      <c r="C80" s="23" t="s">
        <v>231</v>
      </c>
      <c r="D80" s="23" t="s">
        <v>18</v>
      </c>
      <c r="E80" s="23" t="s">
        <v>214</v>
      </c>
      <c r="F80" s="52" t="s">
        <v>232</v>
      </c>
      <c r="G80" s="33" t="s">
        <v>55</v>
      </c>
      <c r="H80" s="5">
        <v>1</v>
      </c>
      <c r="I80" s="5">
        <v>17.7</v>
      </c>
      <c r="J80" s="5" t="s">
        <v>233</v>
      </c>
      <c r="K80" s="16">
        <f>1.5*0.92*0.09</f>
        <v>0.1242</v>
      </c>
      <c r="L80" s="9">
        <v>26</v>
      </c>
      <c r="M80" s="5">
        <v>468</v>
      </c>
      <c r="N80" s="5" t="s">
        <v>234</v>
      </c>
      <c r="O80" s="16">
        <v>3.28</v>
      </c>
      <c r="P80" s="9">
        <v>24</v>
      </c>
      <c r="Q80" s="39">
        <f t="shared" ref="Q80:Q85" si="21">P80*L80</f>
        <v>624</v>
      </c>
      <c r="R80" s="76">
        <v>47.849999999999994</v>
      </c>
    </row>
    <row r="81" spans="1:18" ht="49.5" customHeight="1" x14ac:dyDescent="0.2">
      <c r="A81" s="55"/>
      <c r="B81" s="5" t="s">
        <v>235</v>
      </c>
      <c r="C81" s="23" t="s">
        <v>231</v>
      </c>
      <c r="D81" s="23" t="s">
        <v>33</v>
      </c>
      <c r="E81" s="23" t="s">
        <v>214</v>
      </c>
      <c r="F81" s="52" t="s">
        <v>236</v>
      </c>
      <c r="G81" s="33" t="s">
        <v>55</v>
      </c>
      <c r="H81" s="5">
        <v>1</v>
      </c>
      <c r="I81" s="5">
        <v>17.7</v>
      </c>
      <c r="J81" s="5" t="s">
        <v>233</v>
      </c>
      <c r="K81" s="16">
        <v>0.12</v>
      </c>
      <c r="L81" s="9">
        <v>26</v>
      </c>
      <c r="M81" s="5">
        <v>468</v>
      </c>
      <c r="N81" s="5" t="s">
        <v>234</v>
      </c>
      <c r="O81" s="16">
        <v>3.28</v>
      </c>
      <c r="P81" s="9">
        <v>17</v>
      </c>
      <c r="Q81" s="39">
        <f t="shared" si="21"/>
        <v>442</v>
      </c>
      <c r="R81" s="76">
        <v>47.849999999999994</v>
      </c>
    </row>
    <row r="82" spans="1:18" ht="49.5" customHeight="1" x14ac:dyDescent="0.2">
      <c r="A82" s="55"/>
      <c r="B82" s="5" t="s">
        <v>237</v>
      </c>
      <c r="C82" s="23" t="s">
        <v>231</v>
      </c>
      <c r="D82" s="23" t="s">
        <v>25</v>
      </c>
      <c r="E82" s="23" t="s">
        <v>214</v>
      </c>
      <c r="F82" s="52" t="s">
        <v>238</v>
      </c>
      <c r="G82" s="33" t="s">
        <v>55</v>
      </c>
      <c r="H82" s="5">
        <v>1</v>
      </c>
      <c r="I82" s="5">
        <v>17.7</v>
      </c>
      <c r="J82" s="5" t="s">
        <v>233</v>
      </c>
      <c r="K82" s="16">
        <v>0.12</v>
      </c>
      <c r="L82" s="9">
        <v>26</v>
      </c>
      <c r="M82" s="5">
        <v>468</v>
      </c>
      <c r="N82" s="5" t="s">
        <v>234</v>
      </c>
      <c r="O82" s="16">
        <v>3.28</v>
      </c>
      <c r="P82" s="9">
        <v>17</v>
      </c>
      <c r="Q82" s="39">
        <f t="shared" si="21"/>
        <v>442</v>
      </c>
      <c r="R82" s="76">
        <v>47.849999999999994</v>
      </c>
    </row>
    <row r="83" spans="1:18" ht="49.5" customHeight="1" x14ac:dyDescent="0.2">
      <c r="A83" s="9"/>
      <c r="B83" s="5">
        <v>9096</v>
      </c>
      <c r="C83" s="23" t="s">
        <v>239</v>
      </c>
      <c r="D83" s="23" t="s">
        <v>18</v>
      </c>
      <c r="E83" s="23" t="s">
        <v>223</v>
      </c>
      <c r="F83" s="52" t="s">
        <v>240</v>
      </c>
      <c r="G83" s="33" t="s">
        <v>55</v>
      </c>
      <c r="H83" s="5">
        <v>1</v>
      </c>
      <c r="I83" s="14">
        <v>8</v>
      </c>
      <c r="J83" s="5" t="s">
        <v>241</v>
      </c>
      <c r="K83" s="16">
        <f>1.07*0.82*0.075</f>
        <v>6.5804999999999989E-2</v>
      </c>
      <c r="L83" s="9">
        <v>32</v>
      </c>
      <c r="M83" s="5">
        <f t="shared" ref="M83:M85" si="22">I83*32+8+2</f>
        <v>266</v>
      </c>
      <c r="N83" s="5" t="s">
        <v>242</v>
      </c>
      <c r="O83" s="16">
        <v>2.3199999999999998</v>
      </c>
      <c r="P83" s="9">
        <v>32</v>
      </c>
      <c r="Q83" s="39">
        <f t="shared" si="21"/>
        <v>1024</v>
      </c>
      <c r="R83" s="76">
        <v>27.034999999999997</v>
      </c>
    </row>
    <row r="84" spans="1:18" ht="49.5" customHeight="1" x14ac:dyDescent="0.2">
      <c r="A84" s="9"/>
      <c r="B84" s="5" t="s">
        <v>243</v>
      </c>
      <c r="C84" s="23" t="s">
        <v>239</v>
      </c>
      <c r="D84" s="23" t="s">
        <v>33</v>
      </c>
      <c r="E84" s="23" t="s">
        <v>223</v>
      </c>
      <c r="F84" s="52" t="s">
        <v>244</v>
      </c>
      <c r="G84" s="33" t="s">
        <v>55</v>
      </c>
      <c r="H84" s="5">
        <v>1</v>
      </c>
      <c r="I84" s="14">
        <v>8</v>
      </c>
      <c r="J84" s="5" t="s">
        <v>241</v>
      </c>
      <c r="K84" s="16">
        <v>7.0000000000000007E-2</v>
      </c>
      <c r="L84" s="9">
        <v>32</v>
      </c>
      <c r="M84" s="5">
        <f t="shared" si="22"/>
        <v>266</v>
      </c>
      <c r="N84" s="5" t="s">
        <v>242</v>
      </c>
      <c r="O84" s="16">
        <v>2.3199999999999998</v>
      </c>
      <c r="P84" s="9">
        <v>32</v>
      </c>
      <c r="Q84" s="39">
        <f t="shared" si="21"/>
        <v>1024</v>
      </c>
      <c r="R84" s="76">
        <v>27.034999999999997</v>
      </c>
    </row>
    <row r="85" spans="1:18" ht="49.5" customHeight="1" thickBot="1" x14ac:dyDescent="0.25">
      <c r="A85" s="10"/>
      <c r="B85" s="11" t="s">
        <v>245</v>
      </c>
      <c r="C85" s="12" t="s">
        <v>239</v>
      </c>
      <c r="D85" s="12" t="s">
        <v>25</v>
      </c>
      <c r="E85" s="12" t="s">
        <v>223</v>
      </c>
      <c r="F85" s="56" t="s">
        <v>246</v>
      </c>
      <c r="G85" s="34" t="s">
        <v>55</v>
      </c>
      <c r="H85" s="11">
        <v>1</v>
      </c>
      <c r="I85" s="18">
        <v>8</v>
      </c>
      <c r="J85" s="11" t="s">
        <v>241</v>
      </c>
      <c r="K85" s="17">
        <v>7.0000000000000007E-2</v>
      </c>
      <c r="L85" s="10">
        <v>32</v>
      </c>
      <c r="M85" s="11">
        <f t="shared" si="22"/>
        <v>266</v>
      </c>
      <c r="N85" s="11" t="s">
        <v>242</v>
      </c>
      <c r="O85" s="17">
        <v>2.3199999999999998</v>
      </c>
      <c r="P85" s="10">
        <v>32</v>
      </c>
      <c r="Q85" s="40">
        <f t="shared" si="21"/>
        <v>1024</v>
      </c>
      <c r="R85" s="77">
        <v>27.034999999999997</v>
      </c>
    </row>
    <row r="86" spans="1:18" ht="49.5" customHeight="1" thickBot="1" x14ac:dyDescent="0.25">
      <c r="A86" s="4" t="s">
        <v>247</v>
      </c>
      <c r="B86" s="4"/>
      <c r="C86" s="4"/>
      <c r="D86" s="4"/>
      <c r="E86" s="4"/>
      <c r="F86" s="4"/>
      <c r="G86" s="66"/>
      <c r="H86" s="66"/>
      <c r="I86" s="66"/>
      <c r="J86" s="66"/>
      <c r="K86" s="66"/>
      <c r="L86" s="66"/>
      <c r="M86" s="66"/>
      <c r="N86" s="66"/>
      <c r="O86" s="66"/>
      <c r="P86" s="67"/>
      <c r="Q86" s="67"/>
      <c r="R86" s="78"/>
    </row>
    <row r="87" spans="1:18" ht="49.5" customHeight="1" x14ac:dyDescent="0.2">
      <c r="A87" s="6"/>
      <c r="B87" s="7">
        <v>43</v>
      </c>
      <c r="C87" s="8" t="s">
        <v>248</v>
      </c>
      <c r="D87" s="7" t="s">
        <v>18</v>
      </c>
      <c r="E87" s="7" t="s">
        <v>249</v>
      </c>
      <c r="F87" s="60" t="s">
        <v>250</v>
      </c>
      <c r="G87" s="6" t="s">
        <v>55</v>
      </c>
      <c r="H87" s="7">
        <v>1</v>
      </c>
      <c r="I87" s="7">
        <v>11.8</v>
      </c>
      <c r="J87" s="7" t="s">
        <v>251</v>
      </c>
      <c r="K87" s="15">
        <f t="shared" ref="K87:K89" si="23">0.91*0.73*0.195</f>
        <v>0.1295385</v>
      </c>
      <c r="L87" s="6">
        <v>18</v>
      </c>
      <c r="M87" s="7">
        <v>221</v>
      </c>
      <c r="N87" s="7" t="s">
        <v>252</v>
      </c>
      <c r="O87" s="59">
        <f t="shared" ref="O87:O89" si="24">1.2*0.91*2.31</f>
        <v>2.5225200000000001</v>
      </c>
      <c r="P87" s="32">
        <v>28</v>
      </c>
      <c r="Q87" s="38">
        <f t="shared" si="0"/>
        <v>504</v>
      </c>
      <c r="R87" s="74">
        <v>36.75</v>
      </c>
    </row>
    <row r="88" spans="1:18" ht="49.5" customHeight="1" x14ac:dyDescent="0.2">
      <c r="A88" s="9"/>
      <c r="B88" s="5" t="s">
        <v>253</v>
      </c>
      <c r="C88" s="23" t="s">
        <v>248</v>
      </c>
      <c r="D88" s="5" t="s">
        <v>25</v>
      </c>
      <c r="E88" s="5" t="s">
        <v>249</v>
      </c>
      <c r="F88" s="61" t="s">
        <v>254</v>
      </c>
      <c r="G88" s="9" t="s">
        <v>55</v>
      </c>
      <c r="H88" s="5">
        <v>1</v>
      </c>
      <c r="I88" s="5">
        <v>11.8</v>
      </c>
      <c r="J88" s="5" t="s">
        <v>251</v>
      </c>
      <c r="K88" s="16">
        <f t="shared" si="23"/>
        <v>0.1295385</v>
      </c>
      <c r="L88" s="9">
        <v>18</v>
      </c>
      <c r="M88" s="5">
        <v>221</v>
      </c>
      <c r="N88" s="5" t="s">
        <v>252</v>
      </c>
      <c r="O88" s="57">
        <f t="shared" si="24"/>
        <v>2.5225200000000001</v>
      </c>
      <c r="P88" s="33">
        <v>28</v>
      </c>
      <c r="Q88" s="39">
        <f t="shared" ref="Q88" si="25">P88*L88</f>
        <v>504</v>
      </c>
      <c r="R88" s="75">
        <v>36.75</v>
      </c>
    </row>
    <row r="89" spans="1:18" ht="49.5" customHeight="1" x14ac:dyDescent="0.2">
      <c r="A89" s="9"/>
      <c r="B89" s="5" t="s">
        <v>255</v>
      </c>
      <c r="C89" s="23" t="s">
        <v>248</v>
      </c>
      <c r="D89" s="5" t="s">
        <v>28</v>
      </c>
      <c r="E89" s="5" t="s">
        <v>249</v>
      </c>
      <c r="F89" s="61" t="s">
        <v>256</v>
      </c>
      <c r="G89" s="9" t="s">
        <v>55</v>
      </c>
      <c r="H89" s="5">
        <v>1</v>
      </c>
      <c r="I89" s="5">
        <v>11.8</v>
      </c>
      <c r="J89" s="5" t="s">
        <v>251</v>
      </c>
      <c r="K89" s="16">
        <f t="shared" si="23"/>
        <v>0.1295385</v>
      </c>
      <c r="L89" s="9">
        <v>18</v>
      </c>
      <c r="M89" s="5">
        <v>221</v>
      </c>
      <c r="N89" s="5" t="s">
        <v>252</v>
      </c>
      <c r="O89" s="57">
        <f t="shared" si="24"/>
        <v>2.5225200000000001</v>
      </c>
      <c r="P89" s="33">
        <v>28</v>
      </c>
      <c r="Q89" s="39">
        <f t="shared" si="0"/>
        <v>504</v>
      </c>
      <c r="R89" s="76">
        <v>36.75</v>
      </c>
    </row>
    <row r="90" spans="1:18" ht="49.5" customHeight="1" x14ac:dyDescent="0.2">
      <c r="A90" s="9"/>
      <c r="B90" s="5">
        <v>44</v>
      </c>
      <c r="C90" s="23" t="s">
        <v>257</v>
      </c>
      <c r="D90" s="5" t="s">
        <v>18</v>
      </c>
      <c r="E90" s="5" t="s">
        <v>258</v>
      </c>
      <c r="F90" s="61" t="s">
        <v>259</v>
      </c>
      <c r="G90" s="9" t="s">
        <v>21</v>
      </c>
      <c r="H90" s="5">
        <v>28</v>
      </c>
      <c r="I90" s="5">
        <v>304.89999999999998</v>
      </c>
      <c r="J90" s="5" t="s">
        <v>260</v>
      </c>
      <c r="K90" s="16">
        <v>3.2589999999999999</v>
      </c>
      <c r="L90" s="9">
        <v>28</v>
      </c>
      <c r="M90" s="5">
        <v>305</v>
      </c>
      <c r="N90" s="5" t="s">
        <v>261</v>
      </c>
      <c r="O90" s="57">
        <v>3.35</v>
      </c>
      <c r="P90" s="33">
        <v>21</v>
      </c>
      <c r="Q90" s="39">
        <f t="shared" si="0"/>
        <v>588</v>
      </c>
      <c r="R90" s="76">
        <v>37.9</v>
      </c>
    </row>
    <row r="91" spans="1:18" ht="49.5" customHeight="1" x14ac:dyDescent="0.2">
      <c r="A91" s="9"/>
      <c r="B91" s="5" t="s">
        <v>262</v>
      </c>
      <c r="C91" s="23" t="s">
        <v>257</v>
      </c>
      <c r="D91" s="5" t="s">
        <v>25</v>
      </c>
      <c r="E91" s="5" t="s">
        <v>258</v>
      </c>
      <c r="F91" s="61" t="s">
        <v>263</v>
      </c>
      <c r="G91" s="9" t="s">
        <v>21</v>
      </c>
      <c r="H91" s="5">
        <v>28</v>
      </c>
      <c r="I91" s="5">
        <v>304.89999999999998</v>
      </c>
      <c r="J91" s="5" t="s">
        <v>260</v>
      </c>
      <c r="K91" s="16">
        <v>3.2589999999999999</v>
      </c>
      <c r="L91" s="9">
        <v>28</v>
      </c>
      <c r="M91" s="5">
        <v>305</v>
      </c>
      <c r="N91" s="5" t="s">
        <v>261</v>
      </c>
      <c r="O91" s="57">
        <v>3.35</v>
      </c>
      <c r="P91" s="33">
        <v>21</v>
      </c>
      <c r="Q91" s="39">
        <f t="shared" ref="Q91" si="26">P91*L91</f>
        <v>588</v>
      </c>
      <c r="R91" s="76">
        <v>37.9</v>
      </c>
    </row>
    <row r="92" spans="1:18" ht="49.5" customHeight="1" x14ac:dyDescent="0.2">
      <c r="A92" s="9"/>
      <c r="B92" s="5" t="s">
        <v>264</v>
      </c>
      <c r="C92" s="23" t="s">
        <v>257</v>
      </c>
      <c r="D92" s="5" t="s">
        <v>28</v>
      </c>
      <c r="E92" s="5" t="s">
        <v>258</v>
      </c>
      <c r="F92" s="61" t="s">
        <v>265</v>
      </c>
      <c r="G92" s="9" t="s">
        <v>21</v>
      </c>
      <c r="H92" s="5">
        <v>28</v>
      </c>
      <c r="I92" s="5">
        <v>304.89999999999998</v>
      </c>
      <c r="J92" s="5" t="s">
        <v>260</v>
      </c>
      <c r="K92" s="16">
        <v>3.2589999999999999</v>
      </c>
      <c r="L92" s="9">
        <v>28</v>
      </c>
      <c r="M92" s="5">
        <v>305</v>
      </c>
      <c r="N92" s="5" t="s">
        <v>261</v>
      </c>
      <c r="O92" s="57">
        <v>3.35</v>
      </c>
      <c r="P92" s="33">
        <v>21</v>
      </c>
      <c r="Q92" s="39">
        <f t="shared" si="0"/>
        <v>588</v>
      </c>
      <c r="R92" s="76">
        <v>37.9</v>
      </c>
    </row>
    <row r="93" spans="1:18" ht="49.5" customHeight="1" x14ac:dyDescent="0.2">
      <c r="A93" s="9"/>
      <c r="B93" s="5">
        <v>170</v>
      </c>
      <c r="C93" s="23" t="s">
        <v>266</v>
      </c>
      <c r="D93" s="5" t="s">
        <v>18</v>
      </c>
      <c r="E93" s="5" t="s">
        <v>267</v>
      </c>
      <c r="F93" s="61" t="s">
        <v>268</v>
      </c>
      <c r="G93" s="9" t="s">
        <v>21</v>
      </c>
      <c r="H93" s="5">
        <v>12</v>
      </c>
      <c r="I93" s="5">
        <v>141</v>
      </c>
      <c r="J93" s="5" t="s">
        <v>269</v>
      </c>
      <c r="K93" s="16">
        <f t="shared" ref="K93:K95" si="27">0.92*0.78*2.38</f>
        <v>1.7078879999999999</v>
      </c>
      <c r="L93" s="9">
        <v>12</v>
      </c>
      <c r="M93" s="5">
        <v>141</v>
      </c>
      <c r="N93" s="5" t="s">
        <v>269</v>
      </c>
      <c r="O93" s="57">
        <f t="shared" ref="O93:O95" si="28">0.92*0.78*2.38</f>
        <v>1.7078879999999999</v>
      </c>
      <c r="P93" s="33">
        <v>42</v>
      </c>
      <c r="Q93" s="39">
        <f t="shared" ref="Q93:Q101" si="29">P93*L93</f>
        <v>504</v>
      </c>
      <c r="R93" s="76">
        <v>43.65</v>
      </c>
    </row>
    <row r="94" spans="1:18" ht="49.5" customHeight="1" x14ac:dyDescent="0.2">
      <c r="A94" s="9"/>
      <c r="B94" s="5" t="s">
        <v>270</v>
      </c>
      <c r="C94" s="23" t="s">
        <v>266</v>
      </c>
      <c r="D94" s="5" t="s">
        <v>25</v>
      </c>
      <c r="E94" s="5" t="s">
        <v>267</v>
      </c>
      <c r="F94" s="61" t="s">
        <v>271</v>
      </c>
      <c r="G94" s="9" t="s">
        <v>21</v>
      </c>
      <c r="H94" s="5">
        <v>12</v>
      </c>
      <c r="I94" s="5">
        <v>141</v>
      </c>
      <c r="J94" s="5" t="s">
        <v>269</v>
      </c>
      <c r="K94" s="16">
        <f t="shared" si="27"/>
        <v>1.7078879999999999</v>
      </c>
      <c r="L94" s="9">
        <v>12</v>
      </c>
      <c r="M94" s="5">
        <v>141</v>
      </c>
      <c r="N94" s="5" t="s">
        <v>269</v>
      </c>
      <c r="O94" s="57">
        <f t="shared" si="28"/>
        <v>1.7078879999999999</v>
      </c>
      <c r="P94" s="33">
        <v>42</v>
      </c>
      <c r="Q94" s="39">
        <f t="shared" ref="Q94" si="30">P94*L94</f>
        <v>504</v>
      </c>
      <c r="R94" s="76">
        <v>43.65</v>
      </c>
    </row>
    <row r="95" spans="1:18" ht="49.5" customHeight="1" x14ac:dyDescent="0.2">
      <c r="A95" s="9"/>
      <c r="B95" s="5" t="s">
        <v>272</v>
      </c>
      <c r="C95" s="23" t="s">
        <v>266</v>
      </c>
      <c r="D95" s="5" t="s">
        <v>28</v>
      </c>
      <c r="E95" s="5" t="s">
        <v>267</v>
      </c>
      <c r="F95" s="61" t="s">
        <v>273</v>
      </c>
      <c r="G95" s="9" t="s">
        <v>21</v>
      </c>
      <c r="H95" s="5">
        <v>12</v>
      </c>
      <c r="I95" s="5">
        <v>141</v>
      </c>
      <c r="J95" s="5" t="s">
        <v>269</v>
      </c>
      <c r="K95" s="16">
        <f t="shared" si="27"/>
        <v>1.7078879999999999</v>
      </c>
      <c r="L95" s="9">
        <v>12</v>
      </c>
      <c r="M95" s="5">
        <v>141</v>
      </c>
      <c r="N95" s="5" t="s">
        <v>269</v>
      </c>
      <c r="O95" s="57">
        <f t="shared" si="28"/>
        <v>1.7078879999999999</v>
      </c>
      <c r="P95" s="33">
        <v>42</v>
      </c>
      <c r="Q95" s="39">
        <f t="shared" si="29"/>
        <v>504</v>
      </c>
      <c r="R95" s="76">
        <v>43.65</v>
      </c>
    </row>
    <row r="96" spans="1:18" ht="49.5" customHeight="1" x14ac:dyDescent="0.2">
      <c r="A96" s="55"/>
      <c r="B96" s="5">
        <v>178</v>
      </c>
      <c r="C96" s="23" t="s">
        <v>274</v>
      </c>
      <c r="D96" s="23" t="s">
        <v>18</v>
      </c>
      <c r="E96" s="5" t="s">
        <v>267</v>
      </c>
      <c r="F96" s="61" t="s">
        <v>275</v>
      </c>
      <c r="G96" s="9" t="s">
        <v>21</v>
      </c>
      <c r="H96" s="5">
        <v>12</v>
      </c>
      <c r="I96" s="5">
        <v>141</v>
      </c>
      <c r="J96" s="5" t="s">
        <v>269</v>
      </c>
      <c r="K96" s="16">
        <f t="shared" ref="K96:K98" si="31">0.92*0.78*2.38</f>
        <v>1.7078879999999999</v>
      </c>
      <c r="L96" s="9">
        <v>12</v>
      </c>
      <c r="M96" s="5">
        <v>141</v>
      </c>
      <c r="N96" s="5" t="s">
        <v>269</v>
      </c>
      <c r="O96" s="57">
        <f t="shared" ref="O96:O98" si="32">0.92*0.78*2.38</f>
        <v>1.7078879999999999</v>
      </c>
      <c r="P96" s="33">
        <v>42</v>
      </c>
      <c r="Q96" s="39">
        <f t="shared" si="29"/>
        <v>504</v>
      </c>
      <c r="R96" s="76">
        <v>43.65</v>
      </c>
    </row>
    <row r="97" spans="1:18" ht="49.5" customHeight="1" x14ac:dyDescent="0.2">
      <c r="A97" s="9"/>
      <c r="B97" s="5" t="s">
        <v>276</v>
      </c>
      <c r="C97" s="23" t="s">
        <v>274</v>
      </c>
      <c r="D97" s="23" t="s">
        <v>33</v>
      </c>
      <c r="E97" s="5" t="s">
        <v>267</v>
      </c>
      <c r="F97" s="61" t="s">
        <v>277</v>
      </c>
      <c r="G97" s="9" t="s">
        <v>21</v>
      </c>
      <c r="H97" s="5">
        <v>12</v>
      </c>
      <c r="I97" s="5">
        <v>141</v>
      </c>
      <c r="J97" s="5" t="s">
        <v>269</v>
      </c>
      <c r="K97" s="16">
        <f t="shared" si="31"/>
        <v>1.7078879999999999</v>
      </c>
      <c r="L97" s="9">
        <v>12</v>
      </c>
      <c r="M97" s="5">
        <v>141</v>
      </c>
      <c r="N97" s="5" t="s">
        <v>269</v>
      </c>
      <c r="O97" s="57">
        <f t="shared" si="32"/>
        <v>1.7078879999999999</v>
      </c>
      <c r="P97" s="33">
        <v>42</v>
      </c>
      <c r="Q97" s="39">
        <f t="shared" si="29"/>
        <v>504</v>
      </c>
      <c r="R97" s="76">
        <v>43.65</v>
      </c>
    </row>
    <row r="98" spans="1:18" ht="49.5" customHeight="1" x14ac:dyDescent="0.2">
      <c r="A98" s="55"/>
      <c r="B98" s="5" t="s">
        <v>278</v>
      </c>
      <c r="C98" s="23" t="s">
        <v>274</v>
      </c>
      <c r="D98" s="23" t="s">
        <v>25</v>
      </c>
      <c r="E98" s="5" t="s">
        <v>267</v>
      </c>
      <c r="F98" s="61" t="s">
        <v>279</v>
      </c>
      <c r="G98" s="9" t="s">
        <v>21</v>
      </c>
      <c r="H98" s="5">
        <v>12</v>
      </c>
      <c r="I98" s="5">
        <v>141</v>
      </c>
      <c r="J98" s="5" t="s">
        <v>269</v>
      </c>
      <c r="K98" s="16">
        <f t="shared" si="31"/>
        <v>1.7078879999999999</v>
      </c>
      <c r="L98" s="9">
        <v>12</v>
      </c>
      <c r="M98" s="5">
        <v>141</v>
      </c>
      <c r="N98" s="5" t="s">
        <v>269</v>
      </c>
      <c r="O98" s="57">
        <f t="shared" si="32"/>
        <v>1.7078879999999999</v>
      </c>
      <c r="P98" s="33">
        <v>42</v>
      </c>
      <c r="Q98" s="39">
        <f t="shared" si="29"/>
        <v>504</v>
      </c>
      <c r="R98" s="76">
        <v>43.65</v>
      </c>
    </row>
    <row r="99" spans="1:18" ht="49.5" customHeight="1" x14ac:dyDescent="0.2">
      <c r="A99" s="9"/>
      <c r="B99" s="5">
        <v>180</v>
      </c>
      <c r="C99" s="23" t="s">
        <v>280</v>
      </c>
      <c r="D99" s="23" t="s">
        <v>258</v>
      </c>
      <c r="E99" s="23" t="s">
        <v>258</v>
      </c>
      <c r="F99" s="61" t="s">
        <v>281</v>
      </c>
      <c r="G99" s="9" t="s">
        <v>21</v>
      </c>
      <c r="H99" s="5">
        <v>28</v>
      </c>
      <c r="I99" s="5">
        <v>304.89999999999998</v>
      </c>
      <c r="J99" s="5" t="s">
        <v>260</v>
      </c>
      <c r="K99" s="16">
        <v>3.2589999999999999</v>
      </c>
      <c r="L99" s="9">
        <v>28</v>
      </c>
      <c r="M99" s="5">
        <v>305</v>
      </c>
      <c r="N99" s="5" t="s">
        <v>261</v>
      </c>
      <c r="O99" s="57">
        <v>3.35</v>
      </c>
      <c r="P99" s="33">
        <v>21</v>
      </c>
      <c r="Q99" s="39">
        <f t="shared" si="29"/>
        <v>588</v>
      </c>
      <c r="R99" s="76">
        <v>37.9</v>
      </c>
    </row>
    <row r="100" spans="1:18" ht="49.5" customHeight="1" x14ac:dyDescent="0.2">
      <c r="A100" s="9"/>
      <c r="B100" s="5" t="s">
        <v>282</v>
      </c>
      <c r="C100" s="23" t="s">
        <v>283</v>
      </c>
      <c r="D100" s="23" t="s">
        <v>258</v>
      </c>
      <c r="E100" s="23" t="s">
        <v>258</v>
      </c>
      <c r="F100" s="61" t="s">
        <v>284</v>
      </c>
      <c r="G100" s="9" t="s">
        <v>21</v>
      </c>
      <c r="H100" s="5">
        <v>28</v>
      </c>
      <c r="I100" s="5">
        <v>304.89999999999998</v>
      </c>
      <c r="J100" s="5" t="s">
        <v>260</v>
      </c>
      <c r="K100" s="16">
        <v>3.2589999999999999</v>
      </c>
      <c r="L100" s="9">
        <v>28</v>
      </c>
      <c r="M100" s="5">
        <v>305</v>
      </c>
      <c r="N100" s="5" t="s">
        <v>261</v>
      </c>
      <c r="O100" s="57">
        <v>3.35</v>
      </c>
      <c r="P100" s="33">
        <v>21</v>
      </c>
      <c r="Q100" s="39">
        <f t="shared" si="29"/>
        <v>588</v>
      </c>
      <c r="R100" s="76">
        <v>37.9</v>
      </c>
    </row>
    <row r="101" spans="1:18" ht="49.5" customHeight="1" thickBot="1" x14ac:dyDescent="0.25">
      <c r="A101" s="10"/>
      <c r="B101" s="11" t="s">
        <v>285</v>
      </c>
      <c r="C101" s="12" t="s">
        <v>286</v>
      </c>
      <c r="D101" s="12" t="s">
        <v>258</v>
      </c>
      <c r="E101" s="12" t="s">
        <v>258</v>
      </c>
      <c r="F101" s="63" t="s">
        <v>287</v>
      </c>
      <c r="G101" s="10" t="s">
        <v>21</v>
      </c>
      <c r="H101" s="11">
        <v>28</v>
      </c>
      <c r="I101" s="11">
        <v>304.89999999999998</v>
      </c>
      <c r="J101" s="11" t="s">
        <v>260</v>
      </c>
      <c r="K101" s="17">
        <v>3.2589999999999999</v>
      </c>
      <c r="L101" s="10">
        <v>28</v>
      </c>
      <c r="M101" s="11">
        <v>305</v>
      </c>
      <c r="N101" s="11" t="s">
        <v>261</v>
      </c>
      <c r="O101" s="62">
        <v>3.35</v>
      </c>
      <c r="P101" s="34">
        <v>21</v>
      </c>
      <c r="Q101" s="40">
        <f t="shared" si="29"/>
        <v>588</v>
      </c>
      <c r="R101" s="77">
        <v>37.9</v>
      </c>
    </row>
    <row r="102" spans="1:18" ht="49.5" customHeight="1" thickBot="1" x14ac:dyDescent="0.25">
      <c r="A102" s="4" t="s">
        <v>288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66"/>
      <c r="Q102" s="66"/>
      <c r="R102" s="78"/>
    </row>
    <row r="103" spans="1:18" ht="49.5" customHeight="1" x14ac:dyDescent="0.2">
      <c r="A103" s="6"/>
      <c r="B103" s="7">
        <v>192</v>
      </c>
      <c r="C103" s="8" t="s">
        <v>289</v>
      </c>
      <c r="D103" s="7" t="s">
        <v>290</v>
      </c>
      <c r="E103" s="7" t="s">
        <v>291</v>
      </c>
      <c r="F103" s="51" t="s">
        <v>292</v>
      </c>
      <c r="G103" s="32" t="s">
        <v>21</v>
      </c>
      <c r="H103" s="7" t="s">
        <v>293</v>
      </c>
      <c r="I103" s="7">
        <v>90</v>
      </c>
      <c r="J103" s="7" t="s">
        <v>294</v>
      </c>
      <c r="K103" s="15">
        <v>0.60499999999999998</v>
      </c>
      <c r="L103" s="6">
        <v>240</v>
      </c>
      <c r="M103" s="7">
        <v>180</v>
      </c>
      <c r="N103" s="7" t="s">
        <v>295</v>
      </c>
      <c r="O103" s="15">
        <v>1.53</v>
      </c>
      <c r="P103" s="6">
        <v>51</v>
      </c>
      <c r="Q103" s="38">
        <f t="shared" ref="Q103:Q106" si="33">P103*L103</f>
        <v>12240</v>
      </c>
      <c r="R103" s="79">
        <v>5.3574999999999999</v>
      </c>
    </row>
    <row r="104" spans="1:18" ht="49.5" customHeight="1" x14ac:dyDescent="0.2">
      <c r="A104" s="9"/>
      <c r="B104" s="5">
        <v>55</v>
      </c>
      <c r="C104" s="23" t="s">
        <v>296</v>
      </c>
      <c r="D104" s="5" t="s">
        <v>18</v>
      </c>
      <c r="E104" s="5" t="s">
        <v>297</v>
      </c>
      <c r="F104" s="52" t="s">
        <v>298</v>
      </c>
      <c r="G104" s="33" t="s">
        <v>21</v>
      </c>
      <c r="H104" s="5">
        <v>54</v>
      </c>
      <c r="I104" s="14">
        <v>78</v>
      </c>
      <c r="J104" s="5" t="s">
        <v>299</v>
      </c>
      <c r="K104" s="16">
        <v>0.78700000000000003</v>
      </c>
      <c r="L104" s="9">
        <v>216</v>
      </c>
      <c r="M104" s="5">
        <v>312</v>
      </c>
      <c r="N104" s="5" t="s">
        <v>300</v>
      </c>
      <c r="O104" s="16">
        <v>2.92</v>
      </c>
      <c r="P104" s="9">
        <v>24</v>
      </c>
      <c r="Q104" s="39">
        <f t="shared" si="33"/>
        <v>5184</v>
      </c>
      <c r="R104" s="80">
        <v>6.91</v>
      </c>
    </row>
    <row r="105" spans="1:18" ht="49.5" customHeight="1" x14ac:dyDescent="0.2">
      <c r="A105" s="9"/>
      <c r="B105" s="5">
        <v>195</v>
      </c>
      <c r="C105" s="19" t="s">
        <v>301</v>
      </c>
      <c r="D105" s="5" t="s">
        <v>302</v>
      </c>
      <c r="E105" s="5" t="s">
        <v>303</v>
      </c>
      <c r="F105" s="52" t="s">
        <v>304</v>
      </c>
      <c r="G105" s="33" t="s">
        <v>21</v>
      </c>
      <c r="H105" s="5" t="s">
        <v>293</v>
      </c>
      <c r="I105" s="5">
        <v>105</v>
      </c>
      <c r="J105" s="5" t="s">
        <v>305</v>
      </c>
      <c r="K105" s="16">
        <v>0.59499999999999997</v>
      </c>
      <c r="L105" s="9">
        <v>240</v>
      </c>
      <c r="M105" s="5">
        <v>218</v>
      </c>
      <c r="N105" s="5" t="s">
        <v>306</v>
      </c>
      <c r="O105" s="16">
        <f t="shared" ref="O105" si="34">0.6*0.8*2.4</f>
        <v>1.1519999999999999</v>
      </c>
      <c r="P105" s="9">
        <v>66</v>
      </c>
      <c r="Q105" s="39">
        <f t="shared" si="33"/>
        <v>15840</v>
      </c>
      <c r="R105" s="80">
        <v>5.6449999999999996</v>
      </c>
    </row>
    <row r="106" spans="1:18" ht="49.5" customHeight="1" thickBot="1" x14ac:dyDescent="0.25">
      <c r="A106" s="10"/>
      <c r="B106" s="11">
        <v>158</v>
      </c>
      <c r="C106" s="21" t="s">
        <v>307</v>
      </c>
      <c r="D106" s="11" t="s">
        <v>18</v>
      </c>
      <c r="E106" s="11" t="s">
        <v>308</v>
      </c>
      <c r="F106" s="56" t="s">
        <v>309</v>
      </c>
      <c r="G106" s="34" t="s">
        <v>21</v>
      </c>
      <c r="H106" s="11">
        <v>50</v>
      </c>
      <c r="I106" s="11">
        <v>83</v>
      </c>
      <c r="J106" s="11" t="s">
        <v>310</v>
      </c>
      <c r="K106" s="17">
        <v>0.8</v>
      </c>
      <c r="L106" s="10">
        <v>200</v>
      </c>
      <c r="M106" s="11">
        <v>335</v>
      </c>
      <c r="N106" s="11" t="s">
        <v>311</v>
      </c>
      <c r="O106" s="17">
        <v>3.24</v>
      </c>
      <c r="P106" s="10">
        <v>23</v>
      </c>
      <c r="Q106" s="40">
        <f t="shared" si="33"/>
        <v>4600</v>
      </c>
      <c r="R106" s="81">
        <v>9.7850000000000001</v>
      </c>
    </row>
    <row r="107" spans="1:18" ht="49.5" customHeight="1" thickBot="1" x14ac:dyDescent="0.25">
      <c r="A107" s="4" t="s">
        <v>312</v>
      </c>
      <c r="B107" s="4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82"/>
    </row>
    <row r="108" spans="1:18" ht="49.5" customHeight="1" x14ac:dyDescent="0.2">
      <c r="A108" s="6"/>
      <c r="B108" s="7">
        <v>9167</v>
      </c>
      <c r="C108" s="41" t="s">
        <v>313</v>
      </c>
      <c r="D108" s="8" t="s">
        <v>18</v>
      </c>
      <c r="E108" s="8" t="s">
        <v>314</v>
      </c>
      <c r="F108" s="51" t="s">
        <v>315</v>
      </c>
      <c r="G108" s="32" t="s">
        <v>55</v>
      </c>
      <c r="H108" s="7">
        <v>1</v>
      </c>
      <c r="I108" s="7">
        <v>34.5</v>
      </c>
      <c r="J108" s="7" t="s">
        <v>316</v>
      </c>
      <c r="K108" s="15">
        <f>1.19*0.6*0.47</f>
        <v>0.33557999999999999</v>
      </c>
      <c r="L108" s="6">
        <v>10</v>
      </c>
      <c r="M108" s="7">
        <f t="shared" ref="M108" si="35">L108*I108+10</f>
        <v>355</v>
      </c>
      <c r="N108" s="7" t="s">
        <v>317</v>
      </c>
      <c r="O108" s="15">
        <f t="shared" ref="O108:O113" si="36">1.2*1.2*2.4</f>
        <v>3.456</v>
      </c>
      <c r="P108" s="6">
        <v>22</v>
      </c>
      <c r="Q108" s="38">
        <f t="shared" ref="Q108" si="37">P108*L108</f>
        <v>220</v>
      </c>
      <c r="R108" s="74">
        <v>165.25</v>
      </c>
    </row>
    <row r="109" spans="1:18" ht="49.5" customHeight="1" x14ac:dyDescent="0.2">
      <c r="A109" s="9"/>
      <c r="B109" s="5" t="s">
        <v>318</v>
      </c>
      <c r="C109" s="19" t="s">
        <v>313</v>
      </c>
      <c r="D109" s="23" t="s">
        <v>33</v>
      </c>
      <c r="E109" s="23" t="s">
        <v>314</v>
      </c>
      <c r="F109" s="52" t="s">
        <v>319</v>
      </c>
      <c r="G109" s="33" t="s">
        <v>55</v>
      </c>
      <c r="H109" s="5">
        <v>1</v>
      </c>
      <c r="I109" s="5">
        <v>34.5</v>
      </c>
      <c r="J109" s="5" t="s">
        <v>316</v>
      </c>
      <c r="K109" s="16">
        <f t="shared" ref="K109:K110" si="38">1.19*0.6*0.47</f>
        <v>0.33557999999999999</v>
      </c>
      <c r="L109" s="9">
        <v>10</v>
      </c>
      <c r="M109" s="5">
        <f t="shared" ref="M109:M110" si="39">L109*I109+10</f>
        <v>355</v>
      </c>
      <c r="N109" s="5" t="s">
        <v>317</v>
      </c>
      <c r="O109" s="16">
        <f t="shared" si="36"/>
        <v>3.456</v>
      </c>
      <c r="P109" s="9">
        <v>22</v>
      </c>
      <c r="Q109" s="39">
        <f t="shared" ref="Q109:Q110" si="40">P109*L109</f>
        <v>220</v>
      </c>
      <c r="R109" s="76">
        <v>165.25</v>
      </c>
    </row>
    <row r="110" spans="1:18" ht="49.5" customHeight="1" x14ac:dyDescent="0.2">
      <c r="A110" s="9"/>
      <c r="B110" s="5" t="s">
        <v>320</v>
      </c>
      <c r="C110" s="19" t="s">
        <v>313</v>
      </c>
      <c r="D110" s="23" t="s">
        <v>25</v>
      </c>
      <c r="E110" s="23" t="s">
        <v>314</v>
      </c>
      <c r="F110" s="52" t="s">
        <v>321</v>
      </c>
      <c r="G110" s="33" t="s">
        <v>55</v>
      </c>
      <c r="H110" s="5">
        <v>1</v>
      </c>
      <c r="I110" s="5">
        <v>34.5</v>
      </c>
      <c r="J110" s="5" t="s">
        <v>316</v>
      </c>
      <c r="K110" s="16">
        <f t="shared" si="38"/>
        <v>0.33557999999999999</v>
      </c>
      <c r="L110" s="9">
        <v>10</v>
      </c>
      <c r="M110" s="5">
        <f t="shared" si="39"/>
        <v>355</v>
      </c>
      <c r="N110" s="5" t="s">
        <v>317</v>
      </c>
      <c r="O110" s="16">
        <f t="shared" si="36"/>
        <v>3.456</v>
      </c>
      <c r="P110" s="9">
        <v>22</v>
      </c>
      <c r="Q110" s="39">
        <f t="shared" si="40"/>
        <v>220</v>
      </c>
      <c r="R110" s="76">
        <v>165.25</v>
      </c>
    </row>
    <row r="111" spans="1:18" ht="49.5" customHeight="1" x14ac:dyDescent="0.2">
      <c r="A111" s="9"/>
      <c r="B111" s="5">
        <v>9168</v>
      </c>
      <c r="C111" s="19" t="s">
        <v>322</v>
      </c>
      <c r="D111" s="23" t="s">
        <v>18</v>
      </c>
      <c r="E111" s="23" t="s">
        <v>323</v>
      </c>
      <c r="F111" s="52" t="s">
        <v>324</v>
      </c>
      <c r="G111" s="33" t="s">
        <v>55</v>
      </c>
      <c r="H111" s="5">
        <v>1</v>
      </c>
      <c r="I111" s="5">
        <v>39.5</v>
      </c>
      <c r="J111" s="5" t="s">
        <v>325</v>
      </c>
      <c r="K111" s="16">
        <f t="shared" ref="K111:K113" si="41">1.2*0.6*0.57</f>
        <v>0.41039999999999993</v>
      </c>
      <c r="L111" s="9">
        <v>8</v>
      </c>
      <c r="M111" s="5">
        <f t="shared" ref="M111" si="42">L111*I111+10</f>
        <v>326</v>
      </c>
      <c r="N111" s="5" t="s">
        <v>317</v>
      </c>
      <c r="O111" s="16">
        <f t="shared" si="36"/>
        <v>3.456</v>
      </c>
      <c r="P111" s="9">
        <v>22</v>
      </c>
      <c r="Q111" s="39">
        <f t="shared" ref="Q111" si="43">P111*L111</f>
        <v>176</v>
      </c>
      <c r="R111" s="76">
        <v>191.7</v>
      </c>
    </row>
    <row r="112" spans="1:18" ht="49.5" customHeight="1" x14ac:dyDescent="0.2">
      <c r="A112" s="9"/>
      <c r="B112" s="5" t="s">
        <v>326</v>
      </c>
      <c r="C112" s="19" t="s">
        <v>322</v>
      </c>
      <c r="D112" s="23" t="s">
        <v>33</v>
      </c>
      <c r="E112" s="23" t="s">
        <v>323</v>
      </c>
      <c r="F112" s="52" t="s">
        <v>327</v>
      </c>
      <c r="G112" s="33" t="s">
        <v>55</v>
      </c>
      <c r="H112" s="5">
        <v>1</v>
      </c>
      <c r="I112" s="5">
        <v>39.5</v>
      </c>
      <c r="J112" s="5" t="s">
        <v>325</v>
      </c>
      <c r="K112" s="16">
        <f t="shared" si="41"/>
        <v>0.41039999999999993</v>
      </c>
      <c r="L112" s="9">
        <v>8</v>
      </c>
      <c r="M112" s="5">
        <f t="shared" ref="M112:M113" si="44">L112*I112+10</f>
        <v>326</v>
      </c>
      <c r="N112" s="5" t="s">
        <v>317</v>
      </c>
      <c r="O112" s="16">
        <f t="shared" si="36"/>
        <v>3.456</v>
      </c>
      <c r="P112" s="9">
        <v>22</v>
      </c>
      <c r="Q112" s="39">
        <f t="shared" ref="Q112:Q113" si="45">P112*L112</f>
        <v>176</v>
      </c>
      <c r="R112" s="76">
        <v>191.7</v>
      </c>
    </row>
    <row r="113" spans="1:18" ht="49.5" customHeight="1" x14ac:dyDescent="0.2">
      <c r="A113" s="9"/>
      <c r="B113" s="5" t="s">
        <v>328</v>
      </c>
      <c r="C113" s="19" t="s">
        <v>322</v>
      </c>
      <c r="D113" s="23" t="s">
        <v>25</v>
      </c>
      <c r="E113" s="23" t="s">
        <v>323</v>
      </c>
      <c r="F113" s="52" t="s">
        <v>329</v>
      </c>
      <c r="G113" s="33" t="s">
        <v>55</v>
      </c>
      <c r="H113" s="5">
        <v>1</v>
      </c>
      <c r="I113" s="5">
        <v>39.5</v>
      </c>
      <c r="J113" s="5" t="s">
        <v>325</v>
      </c>
      <c r="K113" s="16">
        <f t="shared" si="41"/>
        <v>0.41039999999999993</v>
      </c>
      <c r="L113" s="9">
        <v>8</v>
      </c>
      <c r="M113" s="5">
        <f t="shared" si="44"/>
        <v>326</v>
      </c>
      <c r="N113" s="5" t="s">
        <v>317</v>
      </c>
      <c r="O113" s="16">
        <f t="shared" si="36"/>
        <v>3.456</v>
      </c>
      <c r="P113" s="9">
        <v>22</v>
      </c>
      <c r="Q113" s="39">
        <f t="shared" si="45"/>
        <v>176</v>
      </c>
      <c r="R113" s="76">
        <v>191.7</v>
      </c>
    </row>
    <row r="114" spans="1:18" ht="49.5" customHeight="1" x14ac:dyDescent="0.2">
      <c r="A114" s="9"/>
      <c r="B114" s="5">
        <v>9173</v>
      </c>
      <c r="C114" s="19" t="s">
        <v>330</v>
      </c>
      <c r="D114" s="23" t="s">
        <v>18</v>
      </c>
      <c r="E114" s="23" t="s">
        <v>331</v>
      </c>
      <c r="F114" s="52" t="s">
        <v>332</v>
      </c>
      <c r="G114" s="33" t="s">
        <v>55</v>
      </c>
      <c r="H114" s="5">
        <v>1</v>
      </c>
      <c r="I114" s="5">
        <v>22</v>
      </c>
      <c r="J114" s="5" t="s">
        <v>333</v>
      </c>
      <c r="K114" s="16">
        <f t="shared" ref="K114:K116" si="46">1.2*0.6*0.3</f>
        <v>0.216</v>
      </c>
      <c r="L114" s="9">
        <v>14</v>
      </c>
      <c r="M114" s="5">
        <f t="shared" ref="M114" si="47">L114*I114+10</f>
        <v>318</v>
      </c>
      <c r="N114" s="5" t="s">
        <v>317</v>
      </c>
      <c r="O114" s="16">
        <f>1.2*1.2*2.4</f>
        <v>3.456</v>
      </c>
      <c r="P114" s="9">
        <v>22</v>
      </c>
      <c r="Q114" s="39">
        <f t="shared" ref="Q114" si="48">P114*L114</f>
        <v>308</v>
      </c>
      <c r="R114" s="76">
        <v>108.96250000000001</v>
      </c>
    </row>
    <row r="115" spans="1:18" ht="49.5" customHeight="1" x14ac:dyDescent="0.2">
      <c r="A115" s="9"/>
      <c r="B115" s="5" t="s">
        <v>334</v>
      </c>
      <c r="C115" s="19" t="s">
        <v>330</v>
      </c>
      <c r="D115" s="23" t="s">
        <v>33</v>
      </c>
      <c r="E115" s="23" t="s">
        <v>331</v>
      </c>
      <c r="F115" s="52" t="s">
        <v>335</v>
      </c>
      <c r="G115" s="33" t="s">
        <v>55</v>
      </c>
      <c r="H115" s="5">
        <v>1</v>
      </c>
      <c r="I115" s="5">
        <v>22</v>
      </c>
      <c r="J115" s="5" t="s">
        <v>333</v>
      </c>
      <c r="K115" s="16">
        <f t="shared" si="46"/>
        <v>0.216</v>
      </c>
      <c r="L115" s="9">
        <v>14</v>
      </c>
      <c r="M115" s="5">
        <f t="shared" ref="M115:M116" si="49">L115*I115+10</f>
        <v>318</v>
      </c>
      <c r="N115" s="5" t="s">
        <v>317</v>
      </c>
      <c r="O115" s="16">
        <f>1.2*1.2*2.4</f>
        <v>3.456</v>
      </c>
      <c r="P115" s="9">
        <v>22</v>
      </c>
      <c r="Q115" s="39">
        <f t="shared" ref="Q115:Q116" si="50">P115*L115</f>
        <v>308</v>
      </c>
      <c r="R115" s="76">
        <v>108.96250000000001</v>
      </c>
    </row>
    <row r="116" spans="1:18" ht="49.5" customHeight="1" x14ac:dyDescent="0.2">
      <c r="A116" s="9"/>
      <c r="B116" s="5" t="s">
        <v>336</v>
      </c>
      <c r="C116" s="19" t="s">
        <v>330</v>
      </c>
      <c r="D116" s="23" t="s">
        <v>25</v>
      </c>
      <c r="E116" s="23" t="s">
        <v>331</v>
      </c>
      <c r="F116" s="52" t="s">
        <v>337</v>
      </c>
      <c r="G116" s="33" t="s">
        <v>55</v>
      </c>
      <c r="H116" s="5">
        <v>1</v>
      </c>
      <c r="I116" s="5">
        <v>22</v>
      </c>
      <c r="J116" s="5" t="s">
        <v>333</v>
      </c>
      <c r="K116" s="16">
        <f t="shared" si="46"/>
        <v>0.216</v>
      </c>
      <c r="L116" s="9">
        <v>14</v>
      </c>
      <c r="M116" s="5">
        <f t="shared" si="49"/>
        <v>318</v>
      </c>
      <c r="N116" s="5" t="s">
        <v>317</v>
      </c>
      <c r="O116" s="16">
        <f>1.2*1.2*2.4</f>
        <v>3.456</v>
      </c>
      <c r="P116" s="9">
        <v>22</v>
      </c>
      <c r="Q116" s="39">
        <f t="shared" si="50"/>
        <v>308</v>
      </c>
      <c r="R116" s="76">
        <v>108.96250000000001</v>
      </c>
    </row>
    <row r="117" spans="1:18" ht="49.5" customHeight="1" x14ac:dyDescent="0.2">
      <c r="A117" s="9"/>
      <c r="B117" s="5">
        <v>9117</v>
      </c>
      <c r="C117" s="19" t="s">
        <v>338</v>
      </c>
      <c r="D117" s="23" t="s">
        <v>18</v>
      </c>
      <c r="E117" s="23" t="s">
        <v>339</v>
      </c>
      <c r="F117" s="52" t="s">
        <v>340</v>
      </c>
      <c r="G117" s="33" t="s">
        <v>55</v>
      </c>
      <c r="H117" s="5">
        <v>1</v>
      </c>
      <c r="I117" s="5">
        <v>29.5</v>
      </c>
      <c r="J117" s="5" t="s">
        <v>341</v>
      </c>
      <c r="K117" s="16">
        <v>0.33</v>
      </c>
      <c r="L117" s="9">
        <v>6</v>
      </c>
      <c r="M117" s="5">
        <f t="shared" ref="M117" si="51">L117*I117+10</f>
        <v>187</v>
      </c>
      <c r="N117" s="5" t="s">
        <v>342</v>
      </c>
      <c r="O117" s="16">
        <v>2.06</v>
      </c>
      <c r="P117" s="9">
        <v>39</v>
      </c>
      <c r="Q117" s="39">
        <f t="shared" ref="Q117" si="52">P117*L117</f>
        <v>234</v>
      </c>
      <c r="R117" s="76">
        <v>148</v>
      </c>
    </row>
    <row r="118" spans="1:18" ht="49.5" customHeight="1" x14ac:dyDescent="0.2">
      <c r="A118" s="9"/>
      <c r="B118" s="5" t="s">
        <v>343</v>
      </c>
      <c r="C118" s="19" t="s">
        <v>338</v>
      </c>
      <c r="D118" s="23" t="s">
        <v>33</v>
      </c>
      <c r="E118" s="23" t="s">
        <v>339</v>
      </c>
      <c r="F118" s="52" t="s">
        <v>344</v>
      </c>
      <c r="G118" s="33" t="s">
        <v>55</v>
      </c>
      <c r="H118" s="5">
        <v>1</v>
      </c>
      <c r="I118" s="5">
        <v>29.5</v>
      </c>
      <c r="J118" s="5" t="s">
        <v>341</v>
      </c>
      <c r="K118" s="16">
        <v>0.33</v>
      </c>
      <c r="L118" s="9">
        <v>6</v>
      </c>
      <c r="M118" s="5">
        <f t="shared" ref="M118:M120" si="53">L118*I118+10</f>
        <v>187</v>
      </c>
      <c r="N118" s="5" t="s">
        <v>342</v>
      </c>
      <c r="O118" s="16">
        <v>2.06</v>
      </c>
      <c r="P118" s="9">
        <v>39</v>
      </c>
      <c r="Q118" s="39">
        <f t="shared" ref="Q118:Q120" si="54">P118*L118</f>
        <v>234</v>
      </c>
      <c r="R118" s="76">
        <v>148</v>
      </c>
    </row>
    <row r="119" spans="1:18" ht="49.5" customHeight="1" x14ac:dyDescent="0.2">
      <c r="A119" s="9"/>
      <c r="B119" s="5" t="s">
        <v>345</v>
      </c>
      <c r="C119" s="19" t="s">
        <v>338</v>
      </c>
      <c r="D119" s="23" t="s">
        <v>25</v>
      </c>
      <c r="E119" s="23" t="s">
        <v>339</v>
      </c>
      <c r="F119" s="52" t="s">
        <v>346</v>
      </c>
      <c r="G119" s="33" t="s">
        <v>55</v>
      </c>
      <c r="H119" s="5">
        <v>1</v>
      </c>
      <c r="I119" s="5">
        <v>29.5</v>
      </c>
      <c r="J119" s="5" t="s">
        <v>341</v>
      </c>
      <c r="K119" s="16">
        <v>0.33</v>
      </c>
      <c r="L119" s="9">
        <v>6</v>
      </c>
      <c r="M119" s="5">
        <f t="shared" si="53"/>
        <v>187</v>
      </c>
      <c r="N119" s="5" t="s">
        <v>342</v>
      </c>
      <c r="O119" s="16">
        <v>2.06</v>
      </c>
      <c r="P119" s="9">
        <v>39</v>
      </c>
      <c r="Q119" s="39">
        <f t="shared" si="54"/>
        <v>234</v>
      </c>
      <c r="R119" s="76">
        <v>148</v>
      </c>
    </row>
    <row r="120" spans="1:18" ht="49.5" customHeight="1" x14ac:dyDescent="0.2">
      <c r="A120" s="9"/>
      <c r="B120" s="5">
        <v>9217</v>
      </c>
      <c r="C120" s="19" t="s">
        <v>347</v>
      </c>
      <c r="D120" s="23" t="s">
        <v>18</v>
      </c>
      <c r="E120" s="23" t="s">
        <v>348</v>
      </c>
      <c r="F120" s="52" t="s">
        <v>349</v>
      </c>
      <c r="G120" s="33" t="s">
        <v>55</v>
      </c>
      <c r="H120" s="5">
        <v>1</v>
      </c>
      <c r="I120" s="5">
        <v>32</v>
      </c>
      <c r="J120" s="5" t="s">
        <v>316</v>
      </c>
      <c r="K120" s="16">
        <v>0.34</v>
      </c>
      <c r="L120" s="9">
        <v>10</v>
      </c>
      <c r="M120" s="5">
        <f t="shared" si="53"/>
        <v>330</v>
      </c>
      <c r="N120" s="5" t="s">
        <v>317</v>
      </c>
      <c r="O120" s="16">
        <v>3.46</v>
      </c>
      <c r="P120" s="9">
        <v>22</v>
      </c>
      <c r="Q120" s="39">
        <f t="shared" si="54"/>
        <v>220</v>
      </c>
      <c r="R120" s="76">
        <v>153.75</v>
      </c>
    </row>
    <row r="121" spans="1:18" ht="49.5" customHeight="1" x14ac:dyDescent="0.2">
      <c r="A121" s="9"/>
      <c r="B121" s="5" t="s">
        <v>350</v>
      </c>
      <c r="C121" s="19" t="s">
        <v>347</v>
      </c>
      <c r="D121" s="23" t="s">
        <v>33</v>
      </c>
      <c r="E121" s="23" t="s">
        <v>348</v>
      </c>
      <c r="F121" s="52" t="s">
        <v>351</v>
      </c>
      <c r="G121" s="33" t="s">
        <v>55</v>
      </c>
      <c r="H121" s="5">
        <v>1</v>
      </c>
      <c r="I121" s="5">
        <v>32</v>
      </c>
      <c r="J121" s="5" t="s">
        <v>316</v>
      </c>
      <c r="K121" s="16">
        <v>0.34</v>
      </c>
      <c r="L121" s="9">
        <v>10</v>
      </c>
      <c r="M121" s="5">
        <f t="shared" ref="M121:M123" si="55">L121*I121+10</f>
        <v>330</v>
      </c>
      <c r="N121" s="5" t="s">
        <v>317</v>
      </c>
      <c r="O121" s="16">
        <v>3.46</v>
      </c>
      <c r="P121" s="9">
        <v>22</v>
      </c>
      <c r="Q121" s="39">
        <f t="shared" ref="Q121:Q123" si="56">P121*L121</f>
        <v>220</v>
      </c>
      <c r="R121" s="76">
        <v>153.75</v>
      </c>
    </row>
    <row r="122" spans="1:18" ht="49.5" customHeight="1" x14ac:dyDescent="0.2">
      <c r="A122" s="9"/>
      <c r="B122" s="5" t="s">
        <v>352</v>
      </c>
      <c r="C122" s="19" t="s">
        <v>347</v>
      </c>
      <c r="D122" s="23" t="s">
        <v>25</v>
      </c>
      <c r="E122" s="23" t="s">
        <v>348</v>
      </c>
      <c r="F122" s="52" t="s">
        <v>353</v>
      </c>
      <c r="G122" s="33" t="s">
        <v>55</v>
      </c>
      <c r="H122" s="5">
        <v>1</v>
      </c>
      <c r="I122" s="5">
        <v>32</v>
      </c>
      <c r="J122" s="5" t="s">
        <v>316</v>
      </c>
      <c r="K122" s="16">
        <v>0.34</v>
      </c>
      <c r="L122" s="9">
        <v>10</v>
      </c>
      <c r="M122" s="5">
        <f t="shared" si="55"/>
        <v>330</v>
      </c>
      <c r="N122" s="5" t="s">
        <v>317</v>
      </c>
      <c r="O122" s="16">
        <v>3.46</v>
      </c>
      <c r="P122" s="9">
        <v>22</v>
      </c>
      <c r="Q122" s="39">
        <f t="shared" si="56"/>
        <v>220</v>
      </c>
      <c r="R122" s="76">
        <v>153.75</v>
      </c>
    </row>
    <row r="123" spans="1:18" ht="49.5" customHeight="1" x14ac:dyDescent="0.2">
      <c r="A123" s="9"/>
      <c r="B123" s="5">
        <v>9121</v>
      </c>
      <c r="C123" s="19" t="s">
        <v>354</v>
      </c>
      <c r="D123" s="23" t="s">
        <v>18</v>
      </c>
      <c r="E123" s="23" t="s">
        <v>355</v>
      </c>
      <c r="F123" s="52" t="s">
        <v>356</v>
      </c>
      <c r="G123" s="33" t="s">
        <v>55</v>
      </c>
      <c r="H123" s="5">
        <v>1</v>
      </c>
      <c r="I123" s="5">
        <v>18</v>
      </c>
      <c r="J123" s="5" t="s">
        <v>357</v>
      </c>
      <c r="K123" s="16">
        <f>0.8*0.52*0.46</f>
        <v>0.19136000000000003</v>
      </c>
      <c r="L123" s="9">
        <v>10</v>
      </c>
      <c r="M123" s="23">
        <f t="shared" si="55"/>
        <v>190</v>
      </c>
      <c r="N123" s="5" t="s">
        <v>358</v>
      </c>
      <c r="O123" s="16">
        <f>0.8*1.04*2.4</f>
        <v>1.9968000000000001</v>
      </c>
      <c r="P123" s="9">
        <v>38</v>
      </c>
      <c r="Q123" s="13">
        <f t="shared" si="56"/>
        <v>380</v>
      </c>
      <c r="R123" s="76">
        <v>96.25</v>
      </c>
    </row>
    <row r="124" spans="1:18" ht="49.5" customHeight="1" x14ac:dyDescent="0.2">
      <c r="A124" s="9"/>
      <c r="B124" s="5" t="s">
        <v>359</v>
      </c>
      <c r="C124" s="19" t="s">
        <v>354</v>
      </c>
      <c r="D124" s="23" t="s">
        <v>33</v>
      </c>
      <c r="E124" s="23" t="s">
        <v>355</v>
      </c>
      <c r="F124" s="52" t="s">
        <v>360</v>
      </c>
      <c r="G124" s="33" t="s">
        <v>55</v>
      </c>
      <c r="H124" s="5">
        <v>1</v>
      </c>
      <c r="I124" s="5">
        <v>18</v>
      </c>
      <c r="J124" s="5" t="s">
        <v>357</v>
      </c>
      <c r="K124" s="16">
        <f>0.8*0.52*0.46</f>
        <v>0.19136000000000003</v>
      </c>
      <c r="L124" s="9">
        <v>10</v>
      </c>
      <c r="M124" s="23">
        <f t="shared" ref="M124:M135" si="57">L124*I124+10</f>
        <v>190</v>
      </c>
      <c r="N124" s="5" t="s">
        <v>358</v>
      </c>
      <c r="O124" s="16">
        <f>0.8*1.04*2.4</f>
        <v>1.9968000000000001</v>
      </c>
      <c r="P124" s="9">
        <v>38</v>
      </c>
      <c r="Q124" s="13">
        <f t="shared" ref="Q124:Q137" si="58">P124*L124</f>
        <v>380</v>
      </c>
      <c r="R124" s="76">
        <v>96.25</v>
      </c>
    </row>
    <row r="125" spans="1:18" ht="49.5" customHeight="1" x14ac:dyDescent="0.2">
      <c r="A125" s="9"/>
      <c r="B125" s="5" t="s">
        <v>361</v>
      </c>
      <c r="C125" s="19" t="s">
        <v>354</v>
      </c>
      <c r="D125" s="23" t="s">
        <v>25</v>
      </c>
      <c r="E125" s="23" t="s">
        <v>355</v>
      </c>
      <c r="F125" s="52" t="s">
        <v>362</v>
      </c>
      <c r="G125" s="33" t="s">
        <v>55</v>
      </c>
      <c r="H125" s="5">
        <v>1</v>
      </c>
      <c r="I125" s="5">
        <v>18</v>
      </c>
      <c r="J125" s="5" t="s">
        <v>357</v>
      </c>
      <c r="K125" s="16">
        <f>0.8*0.52*0.46</f>
        <v>0.19136000000000003</v>
      </c>
      <c r="L125" s="9">
        <v>10</v>
      </c>
      <c r="M125" s="23">
        <f t="shared" si="57"/>
        <v>190</v>
      </c>
      <c r="N125" s="5" t="s">
        <v>358</v>
      </c>
      <c r="O125" s="16">
        <f>0.8*1.04*2.4</f>
        <v>1.9968000000000001</v>
      </c>
      <c r="P125" s="9">
        <v>38</v>
      </c>
      <c r="Q125" s="13">
        <f t="shared" si="58"/>
        <v>380</v>
      </c>
      <c r="R125" s="76">
        <v>96.25</v>
      </c>
    </row>
    <row r="126" spans="1:18" ht="49.5" customHeight="1" x14ac:dyDescent="0.2">
      <c r="A126" s="9"/>
      <c r="B126" s="5">
        <v>9067</v>
      </c>
      <c r="C126" s="19" t="s">
        <v>363</v>
      </c>
      <c r="D126" s="23" t="s">
        <v>18</v>
      </c>
      <c r="E126" s="23" t="s">
        <v>364</v>
      </c>
      <c r="F126" s="52" t="s">
        <v>365</v>
      </c>
      <c r="G126" s="33" t="s">
        <v>55</v>
      </c>
      <c r="H126" s="5">
        <v>1</v>
      </c>
      <c r="I126" s="5">
        <v>48.2</v>
      </c>
      <c r="J126" s="23" t="s">
        <v>366</v>
      </c>
      <c r="K126" s="22">
        <v>0.501</v>
      </c>
      <c r="L126" s="20">
        <v>4</v>
      </c>
      <c r="M126" s="23">
        <f t="shared" ref="M126" si="59">L126*I126+10</f>
        <v>202.8</v>
      </c>
      <c r="N126" s="23" t="s">
        <v>367</v>
      </c>
      <c r="O126" s="22">
        <v>2.12</v>
      </c>
      <c r="P126" s="20">
        <v>36</v>
      </c>
      <c r="Q126" s="13">
        <f t="shared" ref="Q126" si="60">P126*L126</f>
        <v>144</v>
      </c>
      <c r="R126" s="76">
        <v>179.05</v>
      </c>
    </row>
    <row r="127" spans="1:18" ht="49.5" customHeight="1" x14ac:dyDescent="0.2">
      <c r="A127" s="20"/>
      <c r="B127" s="23" t="s">
        <v>368</v>
      </c>
      <c r="C127" s="19" t="s">
        <v>363</v>
      </c>
      <c r="D127" s="23" t="s">
        <v>33</v>
      </c>
      <c r="E127" s="23" t="s">
        <v>364</v>
      </c>
      <c r="F127" s="52" t="s">
        <v>369</v>
      </c>
      <c r="G127" s="33" t="s">
        <v>55</v>
      </c>
      <c r="H127" s="5">
        <v>1</v>
      </c>
      <c r="I127" s="5">
        <v>48.2</v>
      </c>
      <c r="J127" s="23" t="s">
        <v>366</v>
      </c>
      <c r="K127" s="22">
        <v>0.501</v>
      </c>
      <c r="L127" s="20">
        <v>4</v>
      </c>
      <c r="M127" s="23">
        <f t="shared" si="57"/>
        <v>202.8</v>
      </c>
      <c r="N127" s="23" t="s">
        <v>367</v>
      </c>
      <c r="O127" s="22">
        <v>2.12</v>
      </c>
      <c r="P127" s="20">
        <v>36</v>
      </c>
      <c r="Q127" s="13">
        <f t="shared" si="58"/>
        <v>144</v>
      </c>
      <c r="R127" s="76">
        <v>179.05</v>
      </c>
    </row>
    <row r="128" spans="1:18" ht="49.5" customHeight="1" x14ac:dyDescent="0.2">
      <c r="A128" s="20"/>
      <c r="B128" s="23" t="s">
        <v>370</v>
      </c>
      <c r="C128" s="19" t="s">
        <v>363</v>
      </c>
      <c r="D128" s="23" t="s">
        <v>25</v>
      </c>
      <c r="E128" s="23" t="s">
        <v>364</v>
      </c>
      <c r="F128" s="52" t="s">
        <v>371</v>
      </c>
      <c r="G128" s="33" t="s">
        <v>55</v>
      </c>
      <c r="H128" s="5">
        <v>1</v>
      </c>
      <c r="I128" s="5">
        <v>48.2</v>
      </c>
      <c r="J128" s="23" t="s">
        <v>366</v>
      </c>
      <c r="K128" s="22">
        <v>0.501</v>
      </c>
      <c r="L128" s="20">
        <v>4</v>
      </c>
      <c r="M128" s="23">
        <f t="shared" si="57"/>
        <v>202.8</v>
      </c>
      <c r="N128" s="23" t="s">
        <v>367</v>
      </c>
      <c r="O128" s="22">
        <v>2.12</v>
      </c>
      <c r="P128" s="20">
        <v>36</v>
      </c>
      <c r="Q128" s="13">
        <f t="shared" si="58"/>
        <v>144</v>
      </c>
      <c r="R128" s="76">
        <v>179.05</v>
      </c>
    </row>
    <row r="129" spans="1:18" ht="49.5" customHeight="1" x14ac:dyDescent="0.2">
      <c r="A129" s="20"/>
      <c r="B129" s="23">
        <v>9068</v>
      </c>
      <c r="C129" s="19" t="s">
        <v>372</v>
      </c>
      <c r="D129" s="23" t="s">
        <v>18</v>
      </c>
      <c r="E129" s="23" t="s">
        <v>373</v>
      </c>
      <c r="F129" s="52" t="s">
        <v>374</v>
      </c>
      <c r="G129" s="33" t="s">
        <v>55</v>
      </c>
      <c r="H129" s="5">
        <v>1</v>
      </c>
      <c r="I129" s="5">
        <v>54</v>
      </c>
      <c r="J129" s="23" t="s">
        <v>375</v>
      </c>
      <c r="K129" s="22">
        <f>1.19*0.8*0.57</f>
        <v>0.5426399999999999</v>
      </c>
      <c r="L129" s="20">
        <v>4</v>
      </c>
      <c r="M129" s="23">
        <f t="shared" si="57"/>
        <v>226</v>
      </c>
      <c r="N129" s="23" t="s">
        <v>376</v>
      </c>
      <c r="O129" s="22">
        <f>1.2*0.8*2.4</f>
        <v>2.3039999999999998</v>
      </c>
      <c r="P129" s="20">
        <v>33</v>
      </c>
      <c r="Q129" s="13">
        <f t="shared" si="58"/>
        <v>132</v>
      </c>
      <c r="R129" s="76">
        <v>203.2</v>
      </c>
    </row>
    <row r="130" spans="1:18" ht="49.5" customHeight="1" x14ac:dyDescent="0.2">
      <c r="A130" s="20"/>
      <c r="B130" s="23" t="s">
        <v>377</v>
      </c>
      <c r="C130" s="19" t="s">
        <v>372</v>
      </c>
      <c r="D130" s="23" t="s">
        <v>33</v>
      </c>
      <c r="E130" s="23" t="s">
        <v>373</v>
      </c>
      <c r="F130" s="52" t="s">
        <v>378</v>
      </c>
      <c r="G130" s="33" t="s">
        <v>55</v>
      </c>
      <c r="H130" s="5">
        <v>1</v>
      </c>
      <c r="I130" s="5">
        <v>54</v>
      </c>
      <c r="J130" s="23" t="s">
        <v>375</v>
      </c>
      <c r="K130" s="22">
        <f t="shared" ref="K130:K131" si="61">1.19*0.8*0.57</f>
        <v>0.5426399999999999</v>
      </c>
      <c r="L130" s="20">
        <v>4</v>
      </c>
      <c r="M130" s="23">
        <f t="shared" ref="M130:M132" si="62">L130*I130+10</f>
        <v>226</v>
      </c>
      <c r="N130" s="23" t="s">
        <v>376</v>
      </c>
      <c r="O130" s="22">
        <f t="shared" ref="O130:O131" si="63">1.2*0.8*2.4</f>
        <v>2.3039999999999998</v>
      </c>
      <c r="P130" s="20">
        <v>33</v>
      </c>
      <c r="Q130" s="13">
        <f t="shared" ref="Q130:Q132" si="64">P130*L130</f>
        <v>132</v>
      </c>
      <c r="R130" s="76">
        <v>203.2</v>
      </c>
    </row>
    <row r="131" spans="1:18" ht="49.5" customHeight="1" x14ac:dyDescent="0.2">
      <c r="A131" s="20"/>
      <c r="B131" s="23" t="s">
        <v>379</v>
      </c>
      <c r="C131" s="19" t="s">
        <v>372</v>
      </c>
      <c r="D131" s="23" t="s">
        <v>25</v>
      </c>
      <c r="E131" s="23" t="s">
        <v>373</v>
      </c>
      <c r="F131" s="52" t="s">
        <v>380</v>
      </c>
      <c r="G131" s="33" t="s">
        <v>55</v>
      </c>
      <c r="H131" s="5">
        <v>1</v>
      </c>
      <c r="I131" s="5">
        <v>54</v>
      </c>
      <c r="J131" s="23" t="s">
        <v>375</v>
      </c>
      <c r="K131" s="22">
        <f t="shared" si="61"/>
        <v>0.5426399999999999</v>
      </c>
      <c r="L131" s="20">
        <v>4</v>
      </c>
      <c r="M131" s="23">
        <f t="shared" si="62"/>
        <v>226</v>
      </c>
      <c r="N131" s="23" t="s">
        <v>376</v>
      </c>
      <c r="O131" s="22">
        <f t="shared" si="63"/>
        <v>2.3039999999999998</v>
      </c>
      <c r="P131" s="20">
        <v>33</v>
      </c>
      <c r="Q131" s="13">
        <f t="shared" si="64"/>
        <v>132</v>
      </c>
      <c r="R131" s="76">
        <v>203.2</v>
      </c>
    </row>
    <row r="132" spans="1:18" ht="49.5" customHeight="1" x14ac:dyDescent="0.2">
      <c r="A132" s="20"/>
      <c r="B132" s="23">
        <v>9073</v>
      </c>
      <c r="C132" s="19" t="s">
        <v>381</v>
      </c>
      <c r="D132" s="23" t="s">
        <v>18</v>
      </c>
      <c r="E132" s="23" t="s">
        <v>382</v>
      </c>
      <c r="F132" s="52" t="s">
        <v>383</v>
      </c>
      <c r="G132" s="33" t="s">
        <v>55</v>
      </c>
      <c r="H132" s="5">
        <v>1</v>
      </c>
      <c r="I132" s="5">
        <v>30.1</v>
      </c>
      <c r="J132" s="23" t="s">
        <v>384</v>
      </c>
      <c r="K132" s="22">
        <v>0.36</v>
      </c>
      <c r="L132" s="20">
        <v>6</v>
      </c>
      <c r="M132" s="23">
        <f t="shared" si="62"/>
        <v>190.60000000000002</v>
      </c>
      <c r="N132" s="23" t="s">
        <v>376</v>
      </c>
      <c r="O132" s="22">
        <v>2.31</v>
      </c>
      <c r="P132" s="20">
        <v>33</v>
      </c>
      <c r="Q132" s="13">
        <f t="shared" si="64"/>
        <v>198</v>
      </c>
      <c r="R132" s="76">
        <v>126.15</v>
      </c>
    </row>
    <row r="133" spans="1:18" ht="49.5" customHeight="1" x14ac:dyDescent="0.2">
      <c r="A133" s="20"/>
      <c r="B133" s="23" t="s">
        <v>385</v>
      </c>
      <c r="C133" s="19" t="s">
        <v>381</v>
      </c>
      <c r="D133" s="23" t="s">
        <v>33</v>
      </c>
      <c r="E133" s="23" t="s">
        <v>382</v>
      </c>
      <c r="F133" s="52" t="s">
        <v>386</v>
      </c>
      <c r="G133" s="33" t="s">
        <v>55</v>
      </c>
      <c r="H133" s="5">
        <v>1</v>
      </c>
      <c r="I133" s="5">
        <v>30.1</v>
      </c>
      <c r="J133" s="23" t="s">
        <v>384</v>
      </c>
      <c r="K133" s="22">
        <v>0.36</v>
      </c>
      <c r="L133" s="20">
        <v>6</v>
      </c>
      <c r="M133" s="23">
        <f t="shared" si="57"/>
        <v>190.60000000000002</v>
      </c>
      <c r="N133" s="23" t="s">
        <v>376</v>
      </c>
      <c r="O133" s="22">
        <v>2.31</v>
      </c>
      <c r="P133" s="20">
        <v>33</v>
      </c>
      <c r="Q133" s="13">
        <f t="shared" si="58"/>
        <v>198</v>
      </c>
      <c r="R133" s="76">
        <v>126.15</v>
      </c>
    </row>
    <row r="134" spans="1:18" ht="49.5" customHeight="1" x14ac:dyDescent="0.2">
      <c r="A134" s="20"/>
      <c r="B134" s="23" t="s">
        <v>387</v>
      </c>
      <c r="C134" s="19" t="s">
        <v>381</v>
      </c>
      <c r="D134" s="23" t="s">
        <v>25</v>
      </c>
      <c r="E134" s="23" t="s">
        <v>382</v>
      </c>
      <c r="F134" s="52" t="s">
        <v>388</v>
      </c>
      <c r="G134" s="33" t="s">
        <v>55</v>
      </c>
      <c r="H134" s="5">
        <v>1</v>
      </c>
      <c r="I134" s="5">
        <v>30.1</v>
      </c>
      <c r="J134" s="23" t="s">
        <v>384</v>
      </c>
      <c r="K134" s="22">
        <v>0.36</v>
      </c>
      <c r="L134" s="20">
        <v>6</v>
      </c>
      <c r="M134" s="23">
        <f t="shared" si="57"/>
        <v>190.60000000000002</v>
      </c>
      <c r="N134" s="23" t="s">
        <v>376</v>
      </c>
      <c r="O134" s="22">
        <v>2.31</v>
      </c>
      <c r="P134" s="20">
        <v>33</v>
      </c>
      <c r="Q134" s="13">
        <f t="shared" si="58"/>
        <v>198</v>
      </c>
      <c r="R134" s="76">
        <v>126.15</v>
      </c>
    </row>
    <row r="135" spans="1:18" ht="49.5" customHeight="1" x14ac:dyDescent="0.2">
      <c r="A135" s="20"/>
      <c r="B135" s="23">
        <v>9075</v>
      </c>
      <c r="C135" s="19" t="s">
        <v>389</v>
      </c>
      <c r="D135" s="23" t="s">
        <v>18</v>
      </c>
      <c r="E135" s="23" t="s">
        <v>390</v>
      </c>
      <c r="F135" s="52" t="s">
        <v>391</v>
      </c>
      <c r="G135" s="33" t="s">
        <v>55</v>
      </c>
      <c r="H135" s="5">
        <v>1</v>
      </c>
      <c r="I135" s="5">
        <v>51</v>
      </c>
      <c r="J135" s="23" t="s">
        <v>366</v>
      </c>
      <c r="K135" s="22">
        <v>0.501</v>
      </c>
      <c r="L135" s="20">
        <v>4</v>
      </c>
      <c r="M135" s="23">
        <f t="shared" si="57"/>
        <v>214</v>
      </c>
      <c r="N135" s="23" t="s">
        <v>367</v>
      </c>
      <c r="O135" s="22">
        <v>2.12</v>
      </c>
      <c r="P135" s="20">
        <v>36</v>
      </c>
      <c r="Q135" s="13">
        <f t="shared" ref="Q135" si="65">P135*L135</f>
        <v>144</v>
      </c>
      <c r="R135" s="76">
        <v>208.83500000000001</v>
      </c>
    </row>
    <row r="136" spans="1:18" ht="49.5" customHeight="1" x14ac:dyDescent="0.2">
      <c r="A136" s="20"/>
      <c r="B136" s="23" t="s">
        <v>392</v>
      </c>
      <c r="C136" s="19" t="s">
        <v>389</v>
      </c>
      <c r="D136" s="23" t="s">
        <v>33</v>
      </c>
      <c r="E136" s="23" t="s">
        <v>390</v>
      </c>
      <c r="F136" s="52" t="s">
        <v>393</v>
      </c>
      <c r="G136" s="33" t="s">
        <v>55</v>
      </c>
      <c r="H136" s="5">
        <v>1</v>
      </c>
      <c r="I136" s="5">
        <v>51</v>
      </c>
      <c r="J136" s="23" t="s">
        <v>366</v>
      </c>
      <c r="K136" s="22">
        <v>0.501</v>
      </c>
      <c r="L136" s="20">
        <v>4</v>
      </c>
      <c r="M136" s="23">
        <f t="shared" ref="M136:M137" si="66">L136*I136+10</f>
        <v>214</v>
      </c>
      <c r="N136" s="23" t="s">
        <v>367</v>
      </c>
      <c r="O136" s="22">
        <v>2.12</v>
      </c>
      <c r="P136" s="20">
        <v>36</v>
      </c>
      <c r="Q136" s="13">
        <f t="shared" si="58"/>
        <v>144</v>
      </c>
      <c r="R136" s="76">
        <v>208.83500000000001</v>
      </c>
    </row>
    <row r="137" spans="1:18" ht="49.5" customHeight="1" x14ac:dyDescent="0.2">
      <c r="A137" s="20"/>
      <c r="B137" s="23" t="s">
        <v>394</v>
      </c>
      <c r="C137" s="19" t="s">
        <v>389</v>
      </c>
      <c r="D137" s="23" t="s">
        <v>25</v>
      </c>
      <c r="E137" s="23" t="s">
        <v>390</v>
      </c>
      <c r="F137" s="52" t="s">
        <v>395</v>
      </c>
      <c r="G137" s="33" t="s">
        <v>55</v>
      </c>
      <c r="H137" s="5">
        <v>1</v>
      </c>
      <c r="I137" s="5">
        <v>51</v>
      </c>
      <c r="J137" s="23" t="s">
        <v>366</v>
      </c>
      <c r="K137" s="22">
        <v>0.501</v>
      </c>
      <c r="L137" s="20">
        <v>4</v>
      </c>
      <c r="M137" s="23">
        <f t="shared" si="66"/>
        <v>214</v>
      </c>
      <c r="N137" s="23" t="s">
        <v>367</v>
      </c>
      <c r="O137" s="22">
        <v>2.12</v>
      </c>
      <c r="P137" s="20">
        <v>36</v>
      </c>
      <c r="Q137" s="13">
        <f t="shared" si="58"/>
        <v>144</v>
      </c>
      <c r="R137" s="76">
        <v>208.83500000000001</v>
      </c>
    </row>
    <row r="138" spans="1:18" ht="49.5" customHeight="1" x14ac:dyDescent="0.2">
      <c r="A138" s="64"/>
      <c r="B138" s="23" t="s">
        <v>396</v>
      </c>
      <c r="C138" s="19" t="s">
        <v>397</v>
      </c>
      <c r="D138" s="23" t="s">
        <v>398</v>
      </c>
      <c r="E138" s="23" t="s">
        <v>399</v>
      </c>
      <c r="F138" s="52" t="s">
        <v>400</v>
      </c>
      <c r="G138" s="33" t="s">
        <v>55</v>
      </c>
      <c r="H138" s="5">
        <v>1</v>
      </c>
      <c r="I138" s="5">
        <v>36</v>
      </c>
      <c r="J138" s="5" t="s">
        <v>401</v>
      </c>
      <c r="K138" s="16">
        <f t="shared" ref="K138:K141" si="67">1.19*0.74*0.47</f>
        <v>0.41388199999999997</v>
      </c>
      <c r="L138" s="9">
        <v>5</v>
      </c>
      <c r="M138" s="5">
        <f>L138*I138+10</f>
        <v>190</v>
      </c>
      <c r="N138" s="5" t="s">
        <v>402</v>
      </c>
      <c r="O138" s="16">
        <f t="shared" ref="O138:O141" si="68">1.19*0.74*2.47</f>
        <v>2.1750820000000002</v>
      </c>
      <c r="P138" s="9">
        <v>36</v>
      </c>
      <c r="Q138" s="39">
        <f t="shared" ref="Q138" si="69">P138*L138</f>
        <v>180</v>
      </c>
      <c r="R138" s="76">
        <v>170.88499999999999</v>
      </c>
    </row>
    <row r="139" spans="1:18" ht="49.5" customHeight="1" x14ac:dyDescent="0.2">
      <c r="A139" s="9"/>
      <c r="B139" s="5" t="s">
        <v>403</v>
      </c>
      <c r="C139" s="19" t="s">
        <v>397</v>
      </c>
      <c r="D139" s="5" t="s">
        <v>404</v>
      </c>
      <c r="E139" s="23" t="s">
        <v>399</v>
      </c>
      <c r="F139" s="52" t="s">
        <v>405</v>
      </c>
      <c r="G139" s="33" t="s">
        <v>55</v>
      </c>
      <c r="H139" s="5">
        <v>1</v>
      </c>
      <c r="I139" s="5">
        <v>36</v>
      </c>
      <c r="J139" s="5" t="s">
        <v>401</v>
      </c>
      <c r="K139" s="16">
        <f t="shared" si="67"/>
        <v>0.41388199999999997</v>
      </c>
      <c r="L139" s="9">
        <v>5</v>
      </c>
      <c r="M139" s="5">
        <f>L139*I139+10</f>
        <v>190</v>
      </c>
      <c r="N139" s="5" t="s">
        <v>402</v>
      </c>
      <c r="O139" s="16">
        <f t="shared" si="68"/>
        <v>2.1750820000000002</v>
      </c>
      <c r="P139" s="9">
        <v>36</v>
      </c>
      <c r="Q139" s="39">
        <f t="shared" ref="Q139:Q141" si="70">P139*L139</f>
        <v>180</v>
      </c>
      <c r="R139" s="76">
        <v>170.88499999999999</v>
      </c>
    </row>
    <row r="140" spans="1:18" ht="49.5" customHeight="1" x14ac:dyDescent="0.2">
      <c r="A140" s="9"/>
      <c r="B140" s="5" t="s">
        <v>406</v>
      </c>
      <c r="C140" s="19" t="s">
        <v>397</v>
      </c>
      <c r="D140" s="5" t="s">
        <v>25</v>
      </c>
      <c r="E140" s="23" t="s">
        <v>399</v>
      </c>
      <c r="F140" s="52" t="s">
        <v>407</v>
      </c>
      <c r="G140" s="33" t="s">
        <v>55</v>
      </c>
      <c r="H140" s="5">
        <v>1</v>
      </c>
      <c r="I140" s="5">
        <v>36</v>
      </c>
      <c r="J140" s="5" t="s">
        <v>401</v>
      </c>
      <c r="K140" s="16">
        <f t="shared" si="67"/>
        <v>0.41388199999999997</v>
      </c>
      <c r="L140" s="9">
        <v>5</v>
      </c>
      <c r="M140" s="5">
        <f t="shared" ref="M140" si="71">L140*I140+10</f>
        <v>190</v>
      </c>
      <c r="N140" s="5" t="s">
        <v>402</v>
      </c>
      <c r="O140" s="16">
        <f t="shared" si="68"/>
        <v>2.1750820000000002</v>
      </c>
      <c r="P140" s="9">
        <v>36</v>
      </c>
      <c r="Q140" s="39">
        <f t="shared" ref="Q140" si="72">P140*L140</f>
        <v>180</v>
      </c>
      <c r="R140" s="76">
        <v>170.88499999999999</v>
      </c>
    </row>
    <row r="141" spans="1:18" ht="49.5" customHeight="1" thickBot="1" x14ac:dyDescent="0.25">
      <c r="A141" s="10"/>
      <c r="B141" s="11" t="s">
        <v>408</v>
      </c>
      <c r="C141" s="21" t="s">
        <v>397</v>
      </c>
      <c r="D141" s="11" t="s">
        <v>409</v>
      </c>
      <c r="E141" s="12" t="s">
        <v>399</v>
      </c>
      <c r="F141" s="56" t="s">
        <v>410</v>
      </c>
      <c r="G141" s="34" t="s">
        <v>55</v>
      </c>
      <c r="H141" s="11">
        <v>1</v>
      </c>
      <c r="I141" s="11">
        <v>36</v>
      </c>
      <c r="J141" s="11" t="s">
        <v>401</v>
      </c>
      <c r="K141" s="17">
        <f t="shared" si="67"/>
        <v>0.41388199999999997</v>
      </c>
      <c r="L141" s="10">
        <v>5</v>
      </c>
      <c r="M141" s="11">
        <f>L141*I141+10</f>
        <v>190</v>
      </c>
      <c r="N141" s="11" t="s">
        <v>402</v>
      </c>
      <c r="O141" s="17">
        <f t="shared" si="68"/>
        <v>2.1750820000000002</v>
      </c>
      <c r="P141" s="10">
        <v>36</v>
      </c>
      <c r="Q141" s="40">
        <f t="shared" si="70"/>
        <v>180</v>
      </c>
      <c r="R141" s="77">
        <v>170.88499999999999</v>
      </c>
    </row>
    <row r="142" spans="1:18" ht="13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3"/>
      <c r="L142" s="1"/>
      <c r="M142" s="1"/>
      <c r="N142" s="1"/>
      <c r="O142" s="3"/>
      <c r="P142" s="1"/>
      <c r="Q142" s="1"/>
      <c r="R142" s="83"/>
    </row>
    <row r="143" spans="1:18" ht="13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3"/>
      <c r="L143" s="1"/>
      <c r="M143" s="1"/>
      <c r="N143" s="1"/>
      <c r="O143" s="3"/>
      <c r="P143" s="1"/>
      <c r="Q143" s="1"/>
      <c r="R143" s="83"/>
    </row>
    <row r="144" spans="1:18" ht="13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3"/>
      <c r="L144" s="1"/>
      <c r="M144" s="1"/>
      <c r="N144" s="1"/>
      <c r="O144" s="3"/>
      <c r="P144" s="1"/>
      <c r="Q144" s="1"/>
      <c r="R144" s="83"/>
    </row>
    <row r="145" spans="1:18" ht="13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3"/>
      <c r="L145" s="1"/>
      <c r="M145" s="1"/>
      <c r="N145" s="1"/>
      <c r="O145" s="3"/>
      <c r="P145" s="1"/>
      <c r="Q145" s="1"/>
      <c r="R145" s="83"/>
    </row>
    <row r="146" spans="1:18" ht="13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3"/>
      <c r="L146" s="1"/>
      <c r="M146" s="1"/>
      <c r="N146" s="1"/>
      <c r="O146" s="3"/>
      <c r="P146" s="1"/>
      <c r="Q146" s="1"/>
      <c r="R146" s="83"/>
    </row>
    <row r="147" spans="1:18" ht="13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3"/>
      <c r="L147" s="1"/>
      <c r="M147" s="1"/>
      <c r="N147" s="1"/>
      <c r="O147" s="3"/>
      <c r="P147" s="1"/>
      <c r="Q147" s="1"/>
      <c r="R147" s="83"/>
    </row>
    <row r="148" spans="1:18" ht="13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3"/>
      <c r="L148" s="1"/>
      <c r="M148" s="1"/>
      <c r="N148" s="1"/>
      <c r="O148" s="3"/>
      <c r="P148" s="1"/>
      <c r="Q148" s="1"/>
      <c r="R148" s="83"/>
    </row>
    <row r="149" spans="1:18" ht="13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3"/>
      <c r="L149" s="1"/>
      <c r="M149" s="1"/>
      <c r="N149" s="1"/>
      <c r="O149" s="3"/>
      <c r="P149" s="1"/>
      <c r="Q149" s="1"/>
      <c r="R149" s="83"/>
    </row>
    <row r="150" spans="1:18" ht="13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3"/>
      <c r="L150" s="1"/>
      <c r="M150" s="1"/>
      <c r="N150" s="1"/>
      <c r="O150" s="3"/>
      <c r="P150" s="1"/>
      <c r="Q150" s="1"/>
      <c r="R150" s="83"/>
    </row>
    <row r="151" spans="1:18" ht="13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3"/>
      <c r="L151" s="1"/>
      <c r="M151" s="1"/>
      <c r="N151" s="1"/>
      <c r="O151" s="3"/>
      <c r="P151" s="1"/>
      <c r="Q151" s="1"/>
      <c r="R151" s="83"/>
    </row>
    <row r="152" spans="1:18" ht="13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3"/>
      <c r="L152" s="1"/>
      <c r="M152" s="1"/>
      <c r="N152" s="1"/>
      <c r="O152" s="3"/>
      <c r="P152" s="1"/>
      <c r="Q152" s="1"/>
      <c r="R152" s="83"/>
    </row>
    <row r="153" spans="1:18" ht="13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3"/>
      <c r="L153" s="1"/>
      <c r="M153" s="1"/>
      <c r="N153" s="1"/>
      <c r="O153" s="3"/>
      <c r="P153" s="1"/>
      <c r="Q153" s="1"/>
      <c r="R153" s="83"/>
    </row>
    <row r="154" spans="1:18" ht="13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3"/>
      <c r="L154" s="1"/>
      <c r="M154" s="1"/>
      <c r="N154" s="1"/>
      <c r="O154" s="3"/>
      <c r="P154" s="1"/>
      <c r="Q154" s="1"/>
      <c r="R154" s="83"/>
    </row>
    <row r="155" spans="1:18" ht="13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3"/>
      <c r="L155" s="1"/>
      <c r="M155" s="1"/>
      <c r="N155" s="1"/>
      <c r="O155" s="3"/>
      <c r="P155" s="1"/>
      <c r="Q155" s="1"/>
      <c r="R155" s="83"/>
    </row>
    <row r="156" spans="1:18" ht="13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3"/>
      <c r="L156" s="1"/>
      <c r="M156" s="1"/>
      <c r="N156" s="1"/>
      <c r="O156" s="3"/>
      <c r="P156" s="1"/>
      <c r="Q156" s="1"/>
      <c r="R156" s="83"/>
    </row>
    <row r="157" spans="1:18" ht="13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3"/>
      <c r="L157" s="1"/>
      <c r="M157" s="1"/>
      <c r="N157" s="1"/>
      <c r="O157" s="3"/>
      <c r="P157" s="1"/>
      <c r="Q157" s="1"/>
      <c r="R157" s="83"/>
    </row>
    <row r="158" spans="1:18" ht="13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3"/>
      <c r="L158" s="1"/>
      <c r="M158" s="1"/>
      <c r="N158" s="1"/>
      <c r="O158" s="3"/>
      <c r="P158" s="1"/>
      <c r="Q158" s="1"/>
      <c r="R158" s="83"/>
    </row>
    <row r="159" spans="1:18" ht="13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3"/>
      <c r="L159" s="1"/>
      <c r="M159" s="1"/>
      <c r="N159" s="1"/>
      <c r="O159" s="3"/>
      <c r="P159" s="1"/>
      <c r="Q159" s="1"/>
      <c r="R159" s="83"/>
    </row>
    <row r="160" spans="1:18" ht="13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3"/>
      <c r="L160" s="1"/>
      <c r="M160" s="1"/>
      <c r="N160" s="1"/>
      <c r="O160" s="3"/>
      <c r="P160" s="1"/>
      <c r="Q160" s="1"/>
      <c r="R160" s="83"/>
    </row>
    <row r="161" spans="1:18" ht="13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3"/>
      <c r="L161" s="1"/>
      <c r="M161" s="1"/>
      <c r="N161" s="1"/>
      <c r="O161" s="3"/>
      <c r="P161" s="1"/>
      <c r="Q161" s="1"/>
      <c r="R161" s="83"/>
    </row>
    <row r="162" spans="1:18" ht="13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3"/>
      <c r="L162" s="1"/>
      <c r="M162" s="1"/>
      <c r="N162" s="1"/>
      <c r="O162" s="3"/>
      <c r="P162" s="1"/>
      <c r="Q162" s="1"/>
      <c r="R162" s="83"/>
    </row>
    <row r="163" spans="1:18" ht="13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3"/>
      <c r="L163" s="1"/>
      <c r="M163" s="1"/>
      <c r="N163" s="1"/>
      <c r="O163" s="3"/>
      <c r="P163" s="1"/>
      <c r="Q163" s="1"/>
      <c r="R163" s="83"/>
    </row>
    <row r="164" spans="1:18" ht="13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3"/>
      <c r="L164" s="1"/>
      <c r="M164" s="1"/>
      <c r="N164" s="1"/>
      <c r="O164" s="3"/>
      <c r="P164" s="1"/>
      <c r="Q164" s="1"/>
      <c r="R164" s="83"/>
    </row>
    <row r="165" spans="1:18" ht="13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3"/>
      <c r="L165" s="1"/>
      <c r="M165" s="1"/>
      <c r="N165" s="1"/>
      <c r="O165" s="3"/>
      <c r="P165" s="1"/>
      <c r="Q165" s="1"/>
      <c r="R165" s="83"/>
    </row>
    <row r="166" spans="1:18" ht="13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3"/>
      <c r="L166" s="1"/>
      <c r="M166" s="1"/>
      <c r="N166" s="1"/>
      <c r="O166" s="3"/>
      <c r="P166" s="1"/>
      <c r="Q166" s="1"/>
      <c r="R166" s="83"/>
    </row>
    <row r="167" spans="1:18" ht="13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3"/>
      <c r="L167" s="1"/>
      <c r="M167" s="1"/>
      <c r="N167" s="1"/>
      <c r="O167" s="3"/>
      <c r="P167" s="1"/>
      <c r="Q167" s="1"/>
      <c r="R167" s="83"/>
    </row>
    <row r="168" spans="1:18" ht="13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3"/>
      <c r="L168" s="1"/>
      <c r="M168" s="1"/>
      <c r="N168" s="1"/>
      <c r="O168" s="3"/>
      <c r="P168" s="1"/>
      <c r="Q168" s="1"/>
      <c r="R168" s="83"/>
    </row>
    <row r="169" spans="1:18" ht="13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3"/>
      <c r="L169" s="1"/>
      <c r="M169" s="1"/>
      <c r="N169" s="1"/>
      <c r="O169" s="3"/>
      <c r="P169" s="1"/>
      <c r="Q169" s="1"/>
      <c r="R169" s="83"/>
    </row>
    <row r="170" spans="1:18" ht="13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3"/>
      <c r="L170" s="1"/>
      <c r="M170" s="1"/>
      <c r="N170" s="1"/>
      <c r="O170" s="3"/>
      <c r="P170" s="1"/>
      <c r="Q170" s="1"/>
      <c r="R170" s="83"/>
    </row>
    <row r="171" spans="1:18" ht="13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3"/>
      <c r="L171" s="1"/>
      <c r="M171" s="1"/>
      <c r="N171" s="1"/>
      <c r="O171" s="3"/>
      <c r="P171" s="1"/>
      <c r="Q171" s="1"/>
      <c r="R171" s="83"/>
    </row>
    <row r="172" spans="1:18" ht="13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3"/>
      <c r="L172" s="1"/>
      <c r="M172" s="1"/>
      <c r="N172" s="1"/>
      <c r="O172" s="3"/>
      <c r="P172" s="1"/>
      <c r="Q172" s="1"/>
      <c r="R172" s="83"/>
    </row>
    <row r="173" spans="1:18" ht="13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3"/>
      <c r="L173" s="1"/>
      <c r="M173" s="1"/>
      <c r="N173" s="1"/>
      <c r="O173" s="3"/>
      <c r="P173" s="1"/>
      <c r="Q173" s="1"/>
      <c r="R173" s="83"/>
    </row>
    <row r="174" spans="1:18" ht="13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3"/>
      <c r="L174" s="1"/>
      <c r="M174" s="1"/>
      <c r="N174" s="1"/>
      <c r="O174" s="3"/>
      <c r="P174" s="1"/>
      <c r="Q174" s="1"/>
      <c r="R174" s="83"/>
    </row>
    <row r="175" spans="1:18" ht="13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3"/>
      <c r="L175" s="1"/>
      <c r="M175" s="1"/>
      <c r="N175" s="1"/>
      <c r="O175" s="3"/>
      <c r="P175" s="1"/>
      <c r="Q175" s="1"/>
      <c r="R175" s="83"/>
    </row>
    <row r="176" spans="1:18" ht="13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3"/>
      <c r="L176" s="1"/>
      <c r="M176" s="1"/>
      <c r="N176" s="1"/>
      <c r="O176" s="3"/>
      <c r="P176" s="1"/>
      <c r="Q176" s="1"/>
      <c r="R176" s="83"/>
    </row>
    <row r="177" spans="1:18" ht="13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3"/>
      <c r="L177" s="1"/>
      <c r="M177" s="1"/>
      <c r="N177" s="1"/>
      <c r="O177" s="3"/>
      <c r="P177" s="1"/>
      <c r="Q177" s="1"/>
      <c r="R177" s="83"/>
    </row>
    <row r="178" spans="1:18" ht="13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3"/>
      <c r="L178" s="1"/>
      <c r="M178" s="1"/>
      <c r="N178" s="1"/>
      <c r="O178" s="3"/>
      <c r="P178" s="1"/>
      <c r="Q178" s="1"/>
      <c r="R178" s="83"/>
    </row>
    <row r="179" spans="1:18" ht="13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3"/>
      <c r="L179" s="1"/>
      <c r="M179" s="1"/>
      <c r="N179" s="1"/>
      <c r="O179" s="3"/>
      <c r="P179" s="1"/>
      <c r="Q179" s="1"/>
      <c r="R179" s="83"/>
    </row>
    <row r="180" spans="1:18" ht="13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3"/>
      <c r="L180" s="1"/>
      <c r="M180" s="1"/>
      <c r="N180" s="1"/>
      <c r="O180" s="3"/>
      <c r="P180" s="1"/>
      <c r="Q180" s="1"/>
      <c r="R180" s="83"/>
    </row>
    <row r="181" spans="1:18" ht="13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3"/>
      <c r="L181" s="1"/>
      <c r="M181" s="1"/>
      <c r="N181" s="1"/>
      <c r="O181" s="3"/>
      <c r="P181" s="1"/>
      <c r="Q181" s="1"/>
      <c r="R181" s="83"/>
    </row>
    <row r="182" spans="1:18" ht="13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3"/>
      <c r="L182" s="1"/>
      <c r="M182" s="1"/>
      <c r="N182" s="1"/>
      <c r="O182" s="3"/>
      <c r="P182" s="1"/>
      <c r="Q182" s="1"/>
      <c r="R182" s="83"/>
    </row>
    <row r="183" spans="1:18" ht="13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3"/>
      <c r="L183" s="1"/>
      <c r="M183" s="1"/>
      <c r="N183" s="1"/>
      <c r="O183" s="3"/>
      <c r="P183" s="1"/>
      <c r="Q183" s="1"/>
      <c r="R183" s="83"/>
    </row>
    <row r="184" spans="1:18" ht="13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3"/>
      <c r="L184" s="1"/>
      <c r="M184" s="1"/>
      <c r="N184" s="1"/>
      <c r="O184" s="3"/>
      <c r="P184" s="1"/>
      <c r="Q184" s="1"/>
      <c r="R184" s="83"/>
    </row>
    <row r="185" spans="1:18" ht="13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3"/>
      <c r="L185" s="1"/>
      <c r="M185" s="1"/>
      <c r="N185" s="1"/>
      <c r="O185" s="3"/>
      <c r="P185" s="1"/>
      <c r="Q185" s="1"/>
      <c r="R185" s="83"/>
    </row>
    <row r="186" spans="1:18" ht="13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3"/>
      <c r="L186" s="1"/>
      <c r="M186" s="1"/>
      <c r="N186" s="1"/>
      <c r="O186" s="3"/>
      <c r="P186" s="1"/>
      <c r="Q186" s="1"/>
      <c r="R186" s="83"/>
    </row>
    <row r="187" spans="1:18" ht="13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3"/>
      <c r="L187" s="1"/>
      <c r="M187" s="1"/>
      <c r="N187" s="1"/>
      <c r="O187" s="3"/>
      <c r="P187" s="1"/>
      <c r="Q187" s="1"/>
      <c r="R187" s="83"/>
    </row>
    <row r="188" spans="1:18" ht="13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3"/>
      <c r="L188" s="1"/>
      <c r="M188" s="1"/>
      <c r="N188" s="1"/>
      <c r="O188" s="3"/>
      <c r="P188" s="1"/>
      <c r="Q188" s="1"/>
      <c r="R188" s="83"/>
    </row>
    <row r="189" spans="1:18" ht="13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3"/>
      <c r="L189" s="1"/>
      <c r="M189" s="1"/>
      <c r="N189" s="1"/>
      <c r="O189" s="3"/>
      <c r="P189" s="1"/>
      <c r="Q189" s="1"/>
      <c r="R189" s="83"/>
    </row>
    <row r="190" spans="1:18" ht="13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3"/>
      <c r="L190" s="1"/>
      <c r="M190" s="1"/>
      <c r="N190" s="1"/>
      <c r="O190" s="3"/>
      <c r="P190" s="1"/>
      <c r="Q190" s="1"/>
      <c r="R190" s="83"/>
    </row>
    <row r="191" spans="1:18" ht="13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3"/>
      <c r="L191" s="1"/>
      <c r="M191" s="1"/>
      <c r="N191" s="1"/>
      <c r="O191" s="3"/>
      <c r="P191" s="1"/>
      <c r="Q191" s="1"/>
      <c r="R191" s="83"/>
    </row>
    <row r="192" spans="1:18" ht="13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3"/>
      <c r="L192" s="1"/>
      <c r="M192" s="1"/>
      <c r="N192" s="1"/>
      <c r="O192" s="3"/>
      <c r="P192" s="1"/>
      <c r="Q192" s="1"/>
      <c r="R192" s="83"/>
    </row>
    <row r="193" spans="1:18" ht="13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3"/>
      <c r="L193" s="1"/>
      <c r="M193" s="1"/>
      <c r="N193" s="1"/>
      <c r="O193" s="3"/>
      <c r="P193" s="1"/>
      <c r="Q193" s="1"/>
      <c r="R193" s="83"/>
    </row>
    <row r="194" spans="1:18" ht="13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3"/>
      <c r="L194" s="1"/>
      <c r="M194" s="1"/>
      <c r="N194" s="1"/>
      <c r="O194" s="3"/>
      <c r="P194" s="1"/>
      <c r="Q194" s="1"/>
      <c r="R194" s="83"/>
    </row>
    <row r="195" spans="1:18" ht="13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3"/>
      <c r="L195" s="1"/>
      <c r="M195" s="1"/>
      <c r="N195" s="1"/>
      <c r="O195" s="3"/>
      <c r="P195" s="1"/>
      <c r="Q195" s="1"/>
      <c r="R195" s="83"/>
    </row>
    <row r="196" spans="1:18" ht="13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3"/>
      <c r="L196" s="1"/>
      <c r="M196" s="1"/>
      <c r="N196" s="1"/>
      <c r="O196" s="3"/>
      <c r="P196" s="1"/>
      <c r="Q196" s="1"/>
      <c r="R196" s="83"/>
    </row>
    <row r="197" spans="1:18" ht="13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3"/>
      <c r="L197" s="1"/>
      <c r="M197" s="1"/>
      <c r="N197" s="1"/>
      <c r="O197" s="3"/>
      <c r="P197" s="1"/>
      <c r="Q197" s="1"/>
      <c r="R197" s="83"/>
    </row>
    <row r="198" spans="1:18" ht="13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3"/>
      <c r="L198" s="1"/>
      <c r="M198" s="1"/>
      <c r="N198" s="1"/>
      <c r="O198" s="3"/>
      <c r="P198" s="1"/>
      <c r="Q198" s="1"/>
      <c r="R198" s="83"/>
    </row>
    <row r="199" spans="1:18" ht="13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3"/>
      <c r="L199" s="1"/>
      <c r="M199" s="1"/>
      <c r="N199" s="1"/>
      <c r="O199" s="3"/>
      <c r="P199" s="1"/>
      <c r="Q199" s="1"/>
      <c r="R199" s="83"/>
    </row>
    <row r="200" spans="1:18" ht="13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3"/>
      <c r="L200" s="1"/>
      <c r="M200" s="1"/>
      <c r="N200" s="1"/>
      <c r="O200" s="3"/>
      <c r="P200" s="1"/>
      <c r="Q200" s="1"/>
      <c r="R200" s="83"/>
    </row>
    <row r="201" spans="1:18" ht="13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3"/>
      <c r="L201" s="1"/>
      <c r="M201" s="1"/>
      <c r="N201" s="1"/>
      <c r="O201" s="3"/>
      <c r="P201" s="1"/>
      <c r="Q201" s="1"/>
      <c r="R201" s="83"/>
    </row>
    <row r="202" spans="1:18" ht="13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3"/>
      <c r="L202" s="1"/>
      <c r="M202" s="1"/>
      <c r="N202" s="1"/>
      <c r="O202" s="3"/>
      <c r="P202" s="1"/>
      <c r="Q202" s="1"/>
      <c r="R202" s="83"/>
    </row>
    <row r="203" spans="1:18" ht="13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3"/>
      <c r="L203" s="1"/>
      <c r="M203" s="1"/>
      <c r="N203" s="1"/>
      <c r="O203" s="3"/>
      <c r="P203" s="1"/>
      <c r="Q203" s="1"/>
      <c r="R203" s="83"/>
    </row>
    <row r="204" spans="1:18" ht="13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3"/>
      <c r="L204" s="1"/>
      <c r="M204" s="1"/>
      <c r="N204" s="1"/>
      <c r="O204" s="3"/>
      <c r="P204" s="1"/>
      <c r="Q204" s="1"/>
      <c r="R204" s="83"/>
    </row>
    <row r="205" spans="1:18" ht="13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3"/>
      <c r="L205" s="1"/>
      <c r="M205" s="1"/>
      <c r="N205" s="1"/>
      <c r="O205" s="3"/>
      <c r="P205" s="1"/>
      <c r="Q205" s="1"/>
      <c r="R205" s="83"/>
    </row>
    <row r="206" spans="1:18" ht="13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3"/>
      <c r="L206" s="1"/>
      <c r="M206" s="1"/>
      <c r="N206" s="1"/>
      <c r="O206" s="3"/>
      <c r="P206" s="1"/>
      <c r="Q206" s="1"/>
      <c r="R206" s="83"/>
    </row>
    <row r="207" spans="1:18" ht="13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3"/>
      <c r="L207" s="1"/>
      <c r="M207" s="1"/>
      <c r="N207" s="1"/>
      <c r="O207" s="3"/>
      <c r="P207" s="1"/>
      <c r="Q207" s="1"/>
      <c r="R207" s="83"/>
    </row>
    <row r="208" spans="1:18" ht="13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3"/>
      <c r="L208" s="1"/>
      <c r="M208" s="1"/>
      <c r="N208" s="1"/>
      <c r="O208" s="3"/>
      <c r="P208" s="1"/>
      <c r="Q208" s="1"/>
      <c r="R208" s="83"/>
    </row>
    <row r="209" spans="1:18" ht="13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3"/>
      <c r="L209" s="1"/>
      <c r="M209" s="1"/>
      <c r="N209" s="1"/>
      <c r="O209" s="3"/>
      <c r="P209" s="1"/>
      <c r="Q209" s="1"/>
      <c r="R209" s="83"/>
    </row>
    <row r="210" spans="1:18" ht="13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3"/>
      <c r="L210" s="1"/>
      <c r="M210" s="1"/>
      <c r="N210" s="1"/>
      <c r="O210" s="3"/>
      <c r="P210" s="1"/>
      <c r="Q210" s="1"/>
      <c r="R210" s="83"/>
    </row>
    <row r="211" spans="1:18" ht="13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3"/>
      <c r="L211" s="1"/>
      <c r="M211" s="1"/>
      <c r="N211" s="1"/>
      <c r="O211" s="3"/>
      <c r="P211" s="1"/>
      <c r="Q211" s="1"/>
      <c r="R211" s="83"/>
    </row>
    <row r="212" spans="1:18" ht="13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3"/>
      <c r="L212" s="1"/>
      <c r="M212" s="1"/>
      <c r="N212" s="1"/>
      <c r="O212" s="3"/>
      <c r="P212" s="1"/>
      <c r="Q212" s="1"/>
      <c r="R212" s="83"/>
    </row>
    <row r="213" spans="1:18" ht="13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3"/>
      <c r="L213" s="1"/>
      <c r="M213" s="1"/>
      <c r="N213" s="1"/>
      <c r="O213" s="3"/>
      <c r="P213" s="1"/>
      <c r="Q213" s="1"/>
      <c r="R213" s="83"/>
    </row>
    <row r="214" spans="1:18" ht="13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3"/>
      <c r="L214" s="1"/>
      <c r="M214" s="1"/>
      <c r="N214" s="1"/>
      <c r="O214" s="3"/>
      <c r="P214" s="1"/>
      <c r="Q214" s="1"/>
      <c r="R214" s="83"/>
    </row>
    <row r="215" spans="1:18" ht="13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3"/>
      <c r="L215" s="1"/>
      <c r="M215" s="1"/>
      <c r="N215" s="1"/>
      <c r="O215" s="3"/>
      <c r="P215" s="1"/>
      <c r="Q215" s="1"/>
      <c r="R215" s="83"/>
    </row>
    <row r="216" spans="1:18" ht="13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3"/>
      <c r="L216" s="1"/>
      <c r="M216" s="1"/>
      <c r="N216" s="1"/>
      <c r="O216" s="3"/>
      <c r="P216" s="1"/>
      <c r="Q216" s="1"/>
      <c r="R216" s="83"/>
    </row>
    <row r="217" spans="1:18" ht="13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3"/>
      <c r="L217" s="1"/>
      <c r="M217" s="1"/>
      <c r="N217" s="1"/>
      <c r="O217" s="3"/>
      <c r="P217" s="1"/>
      <c r="Q217" s="1"/>
      <c r="R217" s="83"/>
    </row>
    <row r="218" spans="1:18" ht="13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3"/>
      <c r="L218" s="1"/>
      <c r="M218" s="1"/>
      <c r="N218" s="1"/>
      <c r="O218" s="3"/>
      <c r="P218" s="1"/>
      <c r="Q218" s="1"/>
      <c r="R218" s="83"/>
    </row>
    <row r="219" spans="1:18" ht="13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3"/>
      <c r="L219" s="1"/>
      <c r="M219" s="1"/>
      <c r="N219" s="1"/>
      <c r="O219" s="3"/>
      <c r="P219" s="1"/>
      <c r="Q219" s="1"/>
      <c r="R219" s="83"/>
    </row>
    <row r="220" spans="1:18" ht="13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3"/>
      <c r="L220" s="1"/>
      <c r="M220" s="1"/>
      <c r="N220" s="1"/>
      <c r="O220" s="3"/>
      <c r="P220" s="1"/>
      <c r="Q220" s="1"/>
      <c r="R220" s="83"/>
    </row>
    <row r="221" spans="1:18" ht="13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3"/>
      <c r="L221" s="1"/>
      <c r="M221" s="1"/>
      <c r="N221" s="1"/>
      <c r="O221" s="3"/>
      <c r="P221" s="1"/>
      <c r="Q221" s="1"/>
      <c r="R221" s="83"/>
    </row>
    <row r="222" spans="1:18" ht="13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3"/>
      <c r="L222" s="1"/>
      <c r="M222" s="1"/>
      <c r="N222" s="1"/>
      <c r="O222" s="3"/>
      <c r="P222" s="1"/>
      <c r="Q222" s="1"/>
      <c r="R222" s="83"/>
    </row>
    <row r="223" spans="1:18" ht="13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3"/>
      <c r="L223" s="1"/>
      <c r="M223" s="1"/>
      <c r="N223" s="1"/>
      <c r="O223" s="3"/>
      <c r="P223" s="1"/>
      <c r="Q223" s="1"/>
      <c r="R223" s="83"/>
    </row>
    <row r="224" spans="1:18" ht="13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3"/>
      <c r="L224" s="1"/>
      <c r="M224" s="1"/>
      <c r="N224" s="1"/>
      <c r="O224" s="3"/>
      <c r="P224" s="1"/>
      <c r="Q224" s="1"/>
      <c r="R224" s="83"/>
    </row>
    <row r="225" spans="1:18" ht="13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3"/>
      <c r="L225" s="1"/>
      <c r="M225" s="1"/>
      <c r="N225" s="1"/>
      <c r="O225" s="3"/>
      <c r="P225" s="1"/>
      <c r="Q225" s="1"/>
      <c r="R225" s="83"/>
    </row>
    <row r="226" spans="1:18" ht="13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3"/>
      <c r="L226" s="1"/>
      <c r="M226" s="1"/>
      <c r="N226" s="1"/>
      <c r="O226" s="3"/>
      <c r="P226" s="1"/>
      <c r="Q226" s="1"/>
      <c r="R226" s="83"/>
    </row>
    <row r="227" spans="1:18" ht="13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3"/>
      <c r="L227" s="1"/>
      <c r="M227" s="1"/>
      <c r="N227" s="1"/>
      <c r="O227" s="3"/>
      <c r="P227" s="1"/>
      <c r="Q227" s="1"/>
      <c r="R227" s="83"/>
    </row>
    <row r="228" spans="1:18" ht="13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3"/>
      <c r="L228" s="1"/>
      <c r="M228" s="1"/>
      <c r="N228" s="1"/>
      <c r="O228" s="3"/>
      <c r="P228" s="1"/>
      <c r="Q228" s="1"/>
      <c r="R228" s="83"/>
    </row>
    <row r="229" spans="1:18" ht="13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3"/>
      <c r="L229" s="1"/>
      <c r="M229" s="1"/>
      <c r="N229" s="1"/>
      <c r="O229" s="3"/>
      <c r="P229" s="1"/>
      <c r="Q229" s="1"/>
      <c r="R229" s="83"/>
    </row>
    <row r="230" spans="1:18" ht="13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3"/>
      <c r="L230" s="1"/>
      <c r="M230" s="1"/>
      <c r="N230" s="1"/>
      <c r="O230" s="3"/>
      <c r="P230" s="1"/>
      <c r="Q230" s="1"/>
      <c r="R230" s="83"/>
    </row>
    <row r="231" spans="1:18" ht="13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3"/>
      <c r="L231" s="1"/>
      <c r="M231" s="1"/>
      <c r="N231" s="1"/>
      <c r="O231" s="3"/>
      <c r="P231" s="1"/>
      <c r="Q231" s="1"/>
      <c r="R231" s="83"/>
    </row>
    <row r="232" spans="1:18" ht="13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3"/>
      <c r="L232" s="1"/>
      <c r="M232" s="1"/>
      <c r="N232" s="1"/>
      <c r="O232" s="3"/>
      <c r="P232" s="1"/>
      <c r="Q232" s="1"/>
      <c r="R232" s="83"/>
    </row>
    <row r="233" spans="1:18" ht="13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3"/>
      <c r="L233" s="1"/>
      <c r="M233" s="1"/>
      <c r="N233" s="1"/>
      <c r="O233" s="3"/>
      <c r="P233" s="1"/>
      <c r="Q233" s="1"/>
      <c r="R233" s="83"/>
    </row>
    <row r="234" spans="1:18" ht="13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3"/>
      <c r="L234" s="1"/>
      <c r="M234" s="1"/>
      <c r="N234" s="1"/>
      <c r="O234" s="3"/>
      <c r="P234" s="1"/>
      <c r="Q234" s="1"/>
      <c r="R234" s="83"/>
    </row>
    <row r="235" spans="1:18" ht="13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3"/>
      <c r="L235" s="1"/>
      <c r="M235" s="1"/>
      <c r="N235" s="1"/>
      <c r="O235" s="3"/>
      <c r="P235" s="1"/>
      <c r="Q235" s="1"/>
      <c r="R235" s="83"/>
    </row>
    <row r="236" spans="1:18" ht="13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3"/>
      <c r="L236" s="1"/>
      <c r="M236" s="1"/>
      <c r="N236" s="1"/>
      <c r="O236" s="3"/>
      <c r="P236" s="1"/>
      <c r="Q236" s="1"/>
      <c r="R236" s="83"/>
    </row>
    <row r="237" spans="1:18" ht="13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3"/>
      <c r="L237" s="1"/>
      <c r="M237" s="1"/>
      <c r="N237" s="1"/>
      <c r="O237" s="3"/>
      <c r="P237" s="1"/>
      <c r="Q237" s="1"/>
      <c r="R237" s="83"/>
    </row>
    <row r="238" spans="1:18" ht="13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3"/>
      <c r="L238" s="1"/>
      <c r="M238" s="1"/>
      <c r="N238" s="1"/>
      <c r="O238" s="3"/>
      <c r="P238" s="1"/>
      <c r="Q238" s="1"/>
      <c r="R238" s="83"/>
    </row>
    <row r="239" spans="1:18" ht="13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3"/>
      <c r="L239" s="1"/>
      <c r="M239" s="1"/>
      <c r="N239" s="1"/>
      <c r="O239" s="3"/>
      <c r="P239" s="1"/>
      <c r="Q239" s="1"/>
      <c r="R239" s="83"/>
    </row>
    <row r="240" spans="1:18" ht="13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3"/>
      <c r="L240" s="1"/>
      <c r="M240" s="1"/>
      <c r="N240" s="1"/>
      <c r="O240" s="3"/>
      <c r="P240" s="1"/>
      <c r="Q240" s="1"/>
      <c r="R240" s="83"/>
    </row>
    <row r="241" spans="1:18" ht="13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3"/>
      <c r="L241" s="1"/>
      <c r="M241" s="1"/>
      <c r="N241" s="1"/>
      <c r="O241" s="3"/>
      <c r="P241" s="1"/>
      <c r="Q241" s="1"/>
      <c r="R241" s="83"/>
    </row>
    <row r="242" spans="1:18" ht="13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3"/>
      <c r="L242" s="1"/>
      <c r="M242" s="1"/>
      <c r="N242" s="1"/>
      <c r="O242" s="3"/>
      <c r="P242" s="1"/>
      <c r="Q242" s="1"/>
      <c r="R242" s="83"/>
    </row>
    <row r="243" spans="1:18" ht="13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3"/>
      <c r="L243" s="1"/>
      <c r="M243" s="1"/>
      <c r="N243" s="1"/>
      <c r="O243" s="3"/>
      <c r="P243" s="1"/>
      <c r="Q243" s="1"/>
      <c r="R243" s="83"/>
    </row>
    <row r="244" spans="1:18" ht="13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3"/>
      <c r="L244" s="1"/>
      <c r="M244" s="1"/>
      <c r="N244" s="1"/>
      <c r="O244" s="3"/>
      <c r="P244" s="1"/>
      <c r="Q244" s="1"/>
      <c r="R244" s="83"/>
    </row>
    <row r="245" spans="1:18" ht="13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3"/>
      <c r="L245" s="1"/>
      <c r="M245" s="1"/>
      <c r="N245" s="1"/>
      <c r="O245" s="3"/>
      <c r="P245" s="1"/>
      <c r="Q245" s="1"/>
      <c r="R245" s="83"/>
    </row>
    <row r="246" spans="1:18" ht="13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3"/>
      <c r="L246" s="1"/>
      <c r="M246" s="1"/>
      <c r="N246" s="1"/>
      <c r="O246" s="3"/>
      <c r="P246" s="1"/>
      <c r="Q246" s="1"/>
      <c r="R246" s="83"/>
    </row>
    <row r="247" spans="1:18" ht="13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3"/>
      <c r="L247" s="1"/>
      <c r="M247" s="1"/>
      <c r="N247" s="1"/>
      <c r="O247" s="3"/>
      <c r="P247" s="1"/>
      <c r="Q247" s="1"/>
      <c r="R247" s="83"/>
    </row>
    <row r="248" spans="1:18" ht="13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3"/>
      <c r="L248" s="1"/>
      <c r="M248" s="1"/>
      <c r="N248" s="1"/>
      <c r="O248" s="3"/>
      <c r="P248" s="1"/>
      <c r="Q248" s="1"/>
      <c r="R248" s="83"/>
    </row>
    <row r="249" spans="1:18" ht="13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3"/>
      <c r="L249" s="1"/>
      <c r="M249" s="1"/>
      <c r="N249" s="1"/>
      <c r="O249" s="3"/>
      <c r="P249" s="1"/>
      <c r="Q249" s="1"/>
      <c r="R249" s="83"/>
    </row>
    <row r="250" spans="1:18" ht="13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3"/>
      <c r="L250" s="1"/>
      <c r="M250" s="1"/>
      <c r="N250" s="1"/>
      <c r="O250" s="3"/>
      <c r="P250" s="1"/>
      <c r="Q250" s="1"/>
      <c r="R250" s="83"/>
    </row>
    <row r="251" spans="1:18" ht="13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3"/>
      <c r="L251" s="1"/>
      <c r="M251" s="1"/>
      <c r="N251" s="1"/>
      <c r="O251" s="3"/>
      <c r="P251" s="1"/>
      <c r="Q251" s="1"/>
      <c r="R251" s="83"/>
    </row>
    <row r="252" spans="1:18" ht="13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3"/>
      <c r="L252" s="1"/>
      <c r="M252" s="1"/>
      <c r="N252" s="1"/>
      <c r="O252" s="3"/>
      <c r="P252" s="1"/>
      <c r="Q252" s="1"/>
      <c r="R252" s="83"/>
    </row>
    <row r="253" spans="1:18" ht="13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3"/>
      <c r="L253" s="1"/>
      <c r="M253" s="1"/>
      <c r="N253" s="1"/>
      <c r="O253" s="3"/>
      <c r="P253" s="1"/>
      <c r="Q253" s="1"/>
      <c r="R253" s="83"/>
    </row>
    <row r="254" spans="1:18" ht="13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3"/>
      <c r="L254" s="1"/>
      <c r="M254" s="1"/>
      <c r="N254" s="1"/>
      <c r="O254" s="3"/>
      <c r="P254" s="1"/>
      <c r="Q254" s="1"/>
      <c r="R254" s="83"/>
    </row>
    <row r="255" spans="1:18" ht="13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3"/>
      <c r="L255" s="1"/>
      <c r="M255" s="1"/>
      <c r="N255" s="1"/>
      <c r="O255" s="3"/>
      <c r="P255" s="1"/>
      <c r="Q255" s="1"/>
      <c r="R255" s="83"/>
    </row>
    <row r="256" spans="1:18" ht="13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3"/>
      <c r="L256" s="1"/>
      <c r="M256" s="1"/>
      <c r="N256" s="1"/>
      <c r="O256" s="3"/>
      <c r="P256" s="1"/>
      <c r="Q256" s="1"/>
      <c r="R256" s="83"/>
    </row>
    <row r="257" spans="1:18" ht="13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3"/>
      <c r="L257" s="1"/>
      <c r="M257" s="1"/>
      <c r="N257" s="1"/>
      <c r="O257" s="3"/>
      <c r="P257" s="1"/>
      <c r="Q257" s="1"/>
      <c r="R257" s="83"/>
    </row>
    <row r="258" spans="1:18" ht="13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3"/>
      <c r="L258" s="1"/>
      <c r="M258" s="1"/>
      <c r="N258" s="1"/>
      <c r="O258" s="3"/>
      <c r="P258" s="1"/>
      <c r="Q258" s="1"/>
      <c r="R258" s="83"/>
    </row>
    <row r="259" spans="1:18" ht="13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3"/>
      <c r="L259" s="1"/>
      <c r="M259" s="1"/>
      <c r="N259" s="1"/>
      <c r="O259" s="3"/>
      <c r="P259" s="1"/>
      <c r="Q259" s="1"/>
      <c r="R259" s="83"/>
    </row>
    <row r="260" spans="1:18" ht="13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3"/>
      <c r="L260" s="1"/>
      <c r="M260" s="1"/>
      <c r="N260" s="1"/>
      <c r="O260" s="3"/>
      <c r="P260" s="1"/>
      <c r="Q260" s="1"/>
      <c r="R260" s="83"/>
    </row>
    <row r="261" spans="1:18" ht="13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3"/>
      <c r="L261" s="1"/>
      <c r="M261" s="1"/>
      <c r="N261" s="1"/>
      <c r="O261" s="3"/>
      <c r="P261" s="1"/>
      <c r="Q261" s="1"/>
      <c r="R261" s="83"/>
    </row>
    <row r="262" spans="1:18" ht="13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3"/>
      <c r="L262" s="1"/>
      <c r="M262" s="1"/>
      <c r="N262" s="1"/>
      <c r="O262" s="3"/>
      <c r="P262" s="1"/>
      <c r="Q262" s="1"/>
      <c r="R262" s="83"/>
    </row>
    <row r="263" spans="1:18" ht="13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3"/>
      <c r="L263" s="1"/>
      <c r="M263" s="1"/>
      <c r="N263" s="1"/>
      <c r="O263" s="3"/>
      <c r="P263" s="1"/>
      <c r="Q263" s="1"/>
      <c r="R263" s="83"/>
    </row>
    <row r="264" spans="1:18" ht="13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3"/>
      <c r="L264" s="1"/>
      <c r="M264" s="1"/>
      <c r="N264" s="1"/>
      <c r="O264" s="3"/>
      <c r="P264" s="1"/>
      <c r="Q264" s="1"/>
      <c r="R264" s="83"/>
    </row>
    <row r="265" spans="1:18" ht="13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3"/>
      <c r="L265" s="1"/>
      <c r="M265" s="1"/>
      <c r="N265" s="1"/>
      <c r="O265" s="3"/>
      <c r="P265" s="1"/>
      <c r="Q265" s="1"/>
      <c r="R265" s="83"/>
    </row>
    <row r="266" spans="1:18" ht="13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3"/>
      <c r="L266" s="1"/>
      <c r="M266" s="1"/>
      <c r="N266" s="1"/>
      <c r="O266" s="3"/>
      <c r="P266" s="1"/>
      <c r="Q266" s="1"/>
      <c r="R266" s="83"/>
    </row>
    <row r="267" spans="1:18" ht="13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3"/>
      <c r="L267" s="1"/>
      <c r="M267" s="1"/>
      <c r="N267" s="1"/>
      <c r="O267" s="3"/>
      <c r="P267" s="1"/>
      <c r="Q267" s="1"/>
      <c r="R267" s="83"/>
    </row>
    <row r="268" spans="1:18" ht="13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3"/>
      <c r="L268" s="1"/>
      <c r="M268" s="1"/>
      <c r="N268" s="1"/>
      <c r="O268" s="3"/>
      <c r="P268" s="1"/>
      <c r="Q268" s="1"/>
      <c r="R268" s="83"/>
    </row>
    <row r="269" spans="1:18" ht="13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3"/>
      <c r="L269" s="1"/>
      <c r="M269" s="1"/>
      <c r="N269" s="1"/>
      <c r="O269" s="3"/>
      <c r="P269" s="1"/>
      <c r="Q269" s="1"/>
      <c r="R269" s="83"/>
    </row>
    <row r="270" spans="1:18" ht="13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3"/>
      <c r="L270" s="1"/>
      <c r="M270" s="1"/>
      <c r="N270" s="1"/>
      <c r="O270" s="3"/>
      <c r="P270" s="1"/>
      <c r="Q270" s="1"/>
      <c r="R270" s="83"/>
    </row>
    <row r="271" spans="1:18" ht="13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3"/>
      <c r="L271" s="1"/>
      <c r="M271" s="1"/>
      <c r="N271" s="1"/>
      <c r="O271" s="3"/>
      <c r="P271" s="1"/>
      <c r="Q271" s="1"/>
      <c r="R271" s="83"/>
    </row>
    <row r="272" spans="1:18" ht="13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3"/>
      <c r="L272" s="1"/>
      <c r="M272" s="1"/>
      <c r="N272" s="1"/>
      <c r="O272" s="3"/>
      <c r="P272" s="1"/>
      <c r="Q272" s="1"/>
      <c r="R272" s="83"/>
    </row>
    <row r="273" spans="1:18" ht="13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3"/>
      <c r="L273" s="1"/>
      <c r="M273" s="1"/>
      <c r="N273" s="1"/>
      <c r="O273" s="3"/>
      <c r="P273" s="1"/>
      <c r="Q273" s="1"/>
      <c r="R273" s="83"/>
    </row>
    <row r="274" spans="1:18" ht="13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3"/>
      <c r="L274" s="1"/>
      <c r="M274" s="1"/>
      <c r="N274" s="1"/>
      <c r="O274" s="3"/>
      <c r="P274" s="1"/>
      <c r="Q274" s="1"/>
      <c r="R274" s="83"/>
    </row>
    <row r="275" spans="1:18" ht="13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3"/>
      <c r="L275" s="1"/>
      <c r="M275" s="1"/>
      <c r="N275" s="1"/>
      <c r="O275" s="3"/>
      <c r="P275" s="1"/>
      <c r="Q275" s="1"/>
      <c r="R275" s="83"/>
    </row>
    <row r="276" spans="1:18" ht="13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3"/>
      <c r="L276" s="1"/>
      <c r="M276" s="1"/>
      <c r="N276" s="1"/>
      <c r="O276" s="3"/>
      <c r="P276" s="1"/>
      <c r="Q276" s="1"/>
      <c r="R276" s="83"/>
    </row>
    <row r="277" spans="1:18" ht="13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3"/>
      <c r="L277" s="1"/>
      <c r="M277" s="1"/>
      <c r="N277" s="1"/>
      <c r="O277" s="3"/>
      <c r="P277" s="1"/>
      <c r="Q277" s="1"/>
      <c r="R277" s="83"/>
    </row>
    <row r="278" spans="1:18" ht="13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3"/>
      <c r="L278" s="1"/>
      <c r="M278" s="1"/>
      <c r="N278" s="1"/>
      <c r="O278" s="3"/>
      <c r="P278" s="1"/>
      <c r="Q278" s="1"/>
      <c r="R278" s="83"/>
    </row>
    <row r="279" spans="1:18" ht="13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3"/>
      <c r="L279" s="1"/>
      <c r="M279" s="1"/>
      <c r="N279" s="1"/>
      <c r="O279" s="3"/>
      <c r="P279" s="1"/>
      <c r="Q279" s="1"/>
      <c r="R279" s="83"/>
    </row>
    <row r="280" spans="1:18" ht="13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3"/>
      <c r="L280" s="1"/>
      <c r="M280" s="1"/>
      <c r="N280" s="1"/>
      <c r="O280" s="3"/>
      <c r="P280" s="1"/>
      <c r="Q280" s="1"/>
      <c r="R280" s="83"/>
    </row>
    <row r="281" spans="1:18" ht="13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3"/>
      <c r="L281" s="1"/>
      <c r="M281" s="1"/>
      <c r="N281" s="1"/>
      <c r="O281" s="3"/>
      <c r="P281" s="1"/>
      <c r="Q281" s="1"/>
      <c r="R281" s="83"/>
    </row>
    <row r="282" spans="1:18" ht="13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3"/>
      <c r="L282" s="1"/>
      <c r="M282" s="1"/>
      <c r="N282" s="1"/>
      <c r="O282" s="3"/>
      <c r="P282" s="1"/>
      <c r="Q282" s="1"/>
      <c r="R282" s="83"/>
    </row>
    <row r="283" spans="1:18" ht="13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3"/>
      <c r="L283" s="1"/>
      <c r="M283" s="1"/>
      <c r="N283" s="1"/>
      <c r="O283" s="3"/>
      <c r="P283" s="1"/>
      <c r="Q283" s="1"/>
      <c r="R283" s="83"/>
    </row>
    <row r="284" spans="1:18" ht="13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3"/>
      <c r="L284" s="1"/>
      <c r="M284" s="1"/>
      <c r="N284" s="1"/>
      <c r="O284" s="3"/>
      <c r="P284" s="1"/>
      <c r="Q284" s="1"/>
      <c r="R284" s="83"/>
    </row>
    <row r="285" spans="1:18" ht="13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3"/>
      <c r="L285" s="1"/>
      <c r="M285" s="1"/>
      <c r="N285" s="1"/>
      <c r="O285" s="3"/>
      <c r="P285" s="1"/>
      <c r="Q285" s="1"/>
      <c r="R285" s="83"/>
    </row>
    <row r="286" spans="1:18" ht="13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3"/>
      <c r="L286" s="1"/>
      <c r="M286" s="1"/>
      <c r="N286" s="1"/>
      <c r="O286" s="3"/>
      <c r="P286" s="1"/>
      <c r="Q286" s="1"/>
      <c r="R286" s="83"/>
    </row>
    <row r="287" spans="1:18" ht="13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3"/>
      <c r="L287" s="1"/>
      <c r="M287" s="1"/>
      <c r="N287" s="1"/>
      <c r="O287" s="3"/>
      <c r="P287" s="1"/>
      <c r="Q287" s="1"/>
      <c r="R287" s="83"/>
    </row>
    <row r="288" spans="1:18" ht="13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3"/>
      <c r="L288" s="1"/>
      <c r="M288" s="1"/>
      <c r="N288" s="1"/>
      <c r="O288" s="3"/>
      <c r="P288" s="1"/>
      <c r="Q288" s="1"/>
      <c r="R288" s="83"/>
    </row>
    <row r="289" spans="1:18" ht="13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3"/>
      <c r="L289" s="1"/>
      <c r="M289" s="1"/>
      <c r="N289" s="1"/>
      <c r="O289" s="3"/>
      <c r="P289" s="1"/>
      <c r="Q289" s="1"/>
      <c r="R289" s="83"/>
    </row>
    <row r="290" spans="1:18" ht="13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3"/>
      <c r="L290" s="1"/>
      <c r="M290" s="1"/>
      <c r="N290" s="1"/>
      <c r="O290" s="3"/>
      <c r="P290" s="1"/>
      <c r="Q290" s="1"/>
      <c r="R290" s="83"/>
    </row>
    <row r="291" spans="1:18" ht="13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3"/>
      <c r="L291" s="1"/>
      <c r="M291" s="1"/>
      <c r="N291" s="1"/>
      <c r="O291" s="3"/>
      <c r="P291" s="1"/>
      <c r="Q291" s="1"/>
      <c r="R291" s="83"/>
    </row>
    <row r="292" spans="1:18" ht="13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3"/>
      <c r="L292" s="1"/>
      <c r="M292" s="1"/>
      <c r="N292" s="1"/>
      <c r="O292" s="3"/>
      <c r="P292" s="1"/>
      <c r="Q292" s="1"/>
      <c r="R292" s="83"/>
    </row>
    <row r="293" spans="1:18" ht="13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3"/>
      <c r="L293" s="1"/>
      <c r="M293" s="1"/>
      <c r="N293" s="1"/>
      <c r="O293" s="3"/>
      <c r="P293" s="1"/>
      <c r="Q293" s="1"/>
      <c r="R293" s="83"/>
    </row>
    <row r="294" spans="1:18" ht="13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3"/>
      <c r="L294" s="1"/>
      <c r="M294" s="1"/>
      <c r="N294" s="1"/>
      <c r="O294" s="3"/>
      <c r="P294" s="1"/>
      <c r="Q294" s="1"/>
      <c r="R294" s="83"/>
    </row>
    <row r="295" spans="1:18" ht="13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3"/>
      <c r="L295" s="1"/>
      <c r="M295" s="1"/>
      <c r="N295" s="1"/>
      <c r="O295" s="3"/>
      <c r="P295" s="1"/>
      <c r="Q295" s="1"/>
      <c r="R295" s="83"/>
    </row>
    <row r="296" spans="1:18" ht="13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3"/>
      <c r="L296" s="1"/>
      <c r="M296" s="1"/>
      <c r="N296" s="1"/>
      <c r="O296" s="3"/>
      <c r="P296" s="1"/>
      <c r="Q296" s="1"/>
      <c r="R296" s="83"/>
    </row>
    <row r="297" spans="1:18" ht="13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3"/>
      <c r="L297" s="1"/>
      <c r="M297" s="1"/>
      <c r="N297" s="1"/>
      <c r="O297" s="3"/>
      <c r="P297" s="1"/>
      <c r="Q297" s="1"/>
      <c r="R297" s="83"/>
    </row>
    <row r="298" spans="1:18" ht="13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3"/>
      <c r="L298" s="1"/>
      <c r="M298" s="1"/>
      <c r="N298" s="1"/>
      <c r="O298" s="3"/>
      <c r="P298" s="1"/>
      <c r="Q298" s="1"/>
      <c r="R298" s="83"/>
    </row>
    <row r="299" spans="1:18" ht="13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3"/>
      <c r="L299" s="1"/>
      <c r="M299" s="1"/>
      <c r="N299" s="1"/>
      <c r="O299" s="3"/>
      <c r="P299" s="1"/>
      <c r="Q299" s="1"/>
      <c r="R299" s="83"/>
    </row>
    <row r="300" spans="1:18" ht="13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3"/>
      <c r="L300" s="1"/>
      <c r="M300" s="1"/>
      <c r="N300" s="1"/>
      <c r="O300" s="3"/>
      <c r="P300" s="1"/>
      <c r="Q300" s="1"/>
      <c r="R300" s="83"/>
    </row>
    <row r="301" spans="1:18" ht="13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3"/>
      <c r="L301" s="1"/>
      <c r="M301" s="1"/>
      <c r="N301" s="1"/>
      <c r="O301" s="3"/>
      <c r="P301" s="1"/>
      <c r="Q301" s="1"/>
      <c r="R301" s="83"/>
    </row>
    <row r="302" spans="1:18" ht="13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3"/>
      <c r="L302" s="1"/>
      <c r="M302" s="1"/>
      <c r="N302" s="1"/>
      <c r="O302" s="3"/>
      <c r="P302" s="1"/>
      <c r="Q302" s="1"/>
      <c r="R302" s="83"/>
    </row>
    <row r="303" spans="1:18" ht="13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3"/>
      <c r="L303" s="1"/>
      <c r="M303" s="1"/>
      <c r="N303" s="1"/>
      <c r="O303" s="3"/>
      <c r="P303" s="1"/>
      <c r="Q303" s="1"/>
      <c r="R303" s="83"/>
    </row>
    <row r="304" spans="1:18" ht="13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3"/>
      <c r="L304" s="1"/>
      <c r="M304" s="1"/>
      <c r="N304" s="1"/>
      <c r="O304" s="3"/>
      <c r="P304" s="1"/>
      <c r="Q304" s="1"/>
      <c r="R304" s="83"/>
    </row>
    <row r="305" spans="1:18" ht="13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3"/>
      <c r="L305" s="1"/>
      <c r="M305" s="1"/>
      <c r="N305" s="1"/>
      <c r="O305" s="3"/>
      <c r="P305" s="1"/>
      <c r="Q305" s="1"/>
      <c r="R305" s="83"/>
    </row>
    <row r="306" spans="1:18" ht="13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3"/>
      <c r="L306" s="1"/>
      <c r="M306" s="1"/>
      <c r="N306" s="1"/>
      <c r="O306" s="3"/>
      <c r="P306" s="1"/>
      <c r="Q306" s="1"/>
      <c r="R306" s="83"/>
    </row>
    <row r="307" spans="1:18" ht="13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3"/>
      <c r="L307" s="1"/>
      <c r="M307" s="1"/>
      <c r="N307" s="1"/>
      <c r="O307" s="3"/>
      <c r="P307" s="1"/>
      <c r="Q307" s="1"/>
      <c r="R307" s="83"/>
    </row>
    <row r="308" spans="1:18" ht="13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3"/>
      <c r="L308" s="1"/>
      <c r="M308" s="1"/>
      <c r="N308" s="1"/>
      <c r="O308" s="3"/>
      <c r="P308" s="1"/>
      <c r="Q308" s="1"/>
      <c r="R308" s="83"/>
    </row>
    <row r="309" spans="1:18" ht="13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3"/>
      <c r="L309" s="1"/>
      <c r="M309" s="1"/>
      <c r="N309" s="1"/>
      <c r="O309" s="3"/>
      <c r="P309" s="1"/>
      <c r="Q309" s="1"/>
      <c r="R309" s="83"/>
    </row>
    <row r="310" spans="1:18" ht="13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3"/>
      <c r="L310" s="1"/>
      <c r="M310" s="1"/>
      <c r="N310" s="1"/>
      <c r="O310" s="3"/>
      <c r="P310" s="1"/>
      <c r="Q310" s="1"/>
      <c r="R310" s="83"/>
    </row>
    <row r="311" spans="1:18" ht="13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3"/>
      <c r="L311" s="1"/>
      <c r="M311" s="1"/>
      <c r="N311" s="1"/>
      <c r="O311" s="3"/>
      <c r="P311" s="1"/>
      <c r="Q311" s="1"/>
      <c r="R311" s="83"/>
    </row>
    <row r="312" spans="1:18" ht="13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3"/>
      <c r="L312" s="1"/>
      <c r="M312" s="1"/>
      <c r="N312" s="1"/>
      <c r="O312" s="3"/>
      <c r="P312" s="1"/>
      <c r="Q312" s="1"/>
      <c r="R312" s="83"/>
    </row>
    <row r="313" spans="1:18" ht="13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3"/>
      <c r="L313" s="1"/>
      <c r="M313" s="1"/>
      <c r="N313" s="1"/>
      <c r="O313" s="3"/>
      <c r="P313" s="1"/>
      <c r="Q313" s="1"/>
      <c r="R313" s="83"/>
    </row>
    <row r="314" spans="1:18" ht="13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3"/>
      <c r="L314" s="1"/>
      <c r="M314" s="1"/>
      <c r="N314" s="1"/>
      <c r="O314" s="3"/>
      <c r="P314" s="1"/>
      <c r="Q314" s="1"/>
      <c r="R314" s="83"/>
    </row>
    <row r="315" spans="1:18" ht="13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3"/>
      <c r="L315" s="1"/>
      <c r="M315" s="1"/>
      <c r="N315" s="1"/>
      <c r="O315" s="3"/>
      <c r="P315" s="1"/>
      <c r="Q315" s="1"/>
      <c r="R315" s="83"/>
    </row>
    <row r="316" spans="1:18" ht="13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3"/>
      <c r="L316" s="1"/>
      <c r="M316" s="1"/>
      <c r="N316" s="1"/>
      <c r="O316" s="3"/>
      <c r="P316" s="1"/>
      <c r="Q316" s="1"/>
      <c r="R316" s="83"/>
    </row>
    <row r="317" spans="1:18" ht="13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3"/>
      <c r="L317" s="1"/>
      <c r="M317" s="1"/>
      <c r="N317" s="1"/>
      <c r="O317" s="3"/>
      <c r="P317" s="1"/>
      <c r="Q317" s="1"/>
      <c r="R317" s="83"/>
    </row>
    <row r="318" spans="1:18" ht="13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3"/>
      <c r="L318" s="1"/>
      <c r="M318" s="1"/>
      <c r="N318" s="1"/>
      <c r="O318" s="3"/>
      <c r="P318" s="1"/>
      <c r="Q318" s="1"/>
      <c r="R318" s="83"/>
    </row>
    <row r="319" spans="1:18" ht="13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3"/>
      <c r="L319" s="1"/>
      <c r="M319" s="1"/>
      <c r="N319" s="1"/>
      <c r="O319" s="3"/>
      <c r="P319" s="1"/>
      <c r="Q319" s="1"/>
      <c r="R319" s="83"/>
    </row>
    <row r="320" spans="1:18" ht="13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3"/>
      <c r="L320" s="1"/>
      <c r="M320" s="1"/>
      <c r="N320" s="1"/>
      <c r="O320" s="3"/>
      <c r="P320" s="1"/>
      <c r="Q320" s="1"/>
      <c r="R320" s="83"/>
    </row>
    <row r="321" spans="1:18" ht="13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3"/>
      <c r="L321" s="1"/>
      <c r="M321" s="1"/>
      <c r="N321" s="1"/>
      <c r="O321" s="3"/>
      <c r="P321" s="1"/>
      <c r="Q321" s="1"/>
      <c r="R321" s="83"/>
    </row>
    <row r="322" spans="1:18" ht="13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3"/>
      <c r="L322" s="1"/>
      <c r="M322" s="1"/>
      <c r="N322" s="1"/>
      <c r="O322" s="3"/>
      <c r="P322" s="1"/>
      <c r="Q322" s="1"/>
      <c r="R322" s="83"/>
    </row>
    <row r="323" spans="1:18" ht="13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3"/>
      <c r="L323" s="1"/>
      <c r="M323" s="1"/>
      <c r="N323" s="1"/>
      <c r="O323" s="3"/>
      <c r="P323" s="1"/>
      <c r="Q323" s="1"/>
      <c r="R323" s="83"/>
    </row>
    <row r="324" spans="1:18" ht="13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3"/>
      <c r="L324" s="1"/>
      <c r="M324" s="1"/>
      <c r="N324" s="1"/>
      <c r="O324" s="3"/>
      <c r="P324" s="1"/>
      <c r="Q324" s="1"/>
      <c r="R324" s="83"/>
    </row>
    <row r="325" spans="1:18" ht="13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3"/>
      <c r="L325" s="1"/>
      <c r="M325" s="1"/>
      <c r="N325" s="1"/>
      <c r="O325" s="3"/>
      <c r="P325" s="1"/>
      <c r="Q325" s="1"/>
      <c r="R325" s="83"/>
    </row>
    <row r="326" spans="1:18" ht="13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3"/>
      <c r="L326" s="1"/>
      <c r="M326" s="1"/>
      <c r="N326" s="1"/>
      <c r="O326" s="3"/>
      <c r="P326" s="1"/>
      <c r="Q326" s="1"/>
      <c r="R326" s="83"/>
    </row>
    <row r="327" spans="1:18" ht="13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3"/>
      <c r="L327" s="1"/>
      <c r="M327" s="1"/>
      <c r="N327" s="1"/>
      <c r="O327" s="3"/>
      <c r="P327" s="1"/>
      <c r="Q327" s="1"/>
      <c r="R327" s="83"/>
    </row>
    <row r="328" spans="1:18" ht="13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3"/>
      <c r="L328" s="1"/>
      <c r="M328" s="1"/>
      <c r="N328" s="1"/>
      <c r="O328" s="3"/>
      <c r="P328" s="1"/>
      <c r="Q328" s="1"/>
      <c r="R328" s="83"/>
    </row>
    <row r="329" spans="1:18" ht="13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3"/>
      <c r="L329" s="1"/>
      <c r="M329" s="1"/>
      <c r="N329" s="1"/>
      <c r="O329" s="3"/>
      <c r="P329" s="1"/>
      <c r="Q329" s="1"/>
      <c r="R329" s="83"/>
    </row>
    <row r="330" spans="1:18" ht="13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3"/>
      <c r="L330" s="1"/>
      <c r="M330" s="1"/>
      <c r="N330" s="1"/>
      <c r="O330" s="3"/>
      <c r="P330" s="1"/>
      <c r="Q330" s="1"/>
      <c r="R330" s="83"/>
    </row>
    <row r="331" spans="1:18" ht="13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3"/>
      <c r="L331" s="1"/>
      <c r="M331" s="1"/>
      <c r="N331" s="1"/>
      <c r="O331" s="3"/>
      <c r="P331" s="1"/>
      <c r="Q331" s="1"/>
      <c r="R331" s="83"/>
    </row>
    <row r="332" spans="1:18" ht="13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3"/>
      <c r="L332" s="1"/>
      <c r="M332" s="1"/>
      <c r="N332" s="1"/>
      <c r="O332" s="3"/>
      <c r="P332" s="1"/>
      <c r="Q332" s="1"/>
      <c r="R332" s="83"/>
    </row>
    <row r="333" spans="1:18" ht="13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3"/>
      <c r="L333" s="1"/>
      <c r="M333" s="1"/>
      <c r="N333" s="1"/>
      <c r="O333" s="3"/>
      <c r="P333" s="1"/>
      <c r="Q333" s="1"/>
      <c r="R333" s="83"/>
    </row>
    <row r="334" spans="1:18" ht="13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3"/>
      <c r="L334" s="1"/>
      <c r="M334" s="1"/>
      <c r="N334" s="1"/>
      <c r="O334" s="3"/>
      <c r="P334" s="1"/>
      <c r="Q334" s="1"/>
      <c r="R334" s="83"/>
    </row>
    <row r="335" spans="1:18" ht="13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3"/>
      <c r="L335" s="1"/>
      <c r="M335" s="1"/>
      <c r="N335" s="1"/>
      <c r="O335" s="3"/>
      <c r="P335" s="1"/>
      <c r="Q335" s="1"/>
      <c r="R335" s="83"/>
    </row>
    <row r="336" spans="1:18" ht="13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3"/>
      <c r="L336" s="1"/>
      <c r="M336" s="1"/>
      <c r="N336" s="1"/>
      <c r="O336" s="3"/>
      <c r="P336" s="1"/>
      <c r="Q336" s="1"/>
      <c r="R336" s="83"/>
    </row>
    <row r="337" spans="1:18" ht="13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3"/>
      <c r="L337" s="1"/>
      <c r="M337" s="1"/>
      <c r="N337" s="1"/>
      <c r="O337" s="3"/>
      <c r="P337" s="1"/>
      <c r="Q337" s="1"/>
      <c r="R337" s="83"/>
    </row>
    <row r="338" spans="1:18" ht="13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3"/>
      <c r="L338" s="1"/>
      <c r="M338" s="1"/>
      <c r="N338" s="1"/>
      <c r="O338" s="3"/>
      <c r="P338" s="1"/>
      <c r="Q338" s="1"/>
      <c r="R338" s="83"/>
    </row>
    <row r="339" spans="1:18" ht="13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3"/>
      <c r="L339" s="1"/>
      <c r="M339" s="1"/>
      <c r="N339" s="1"/>
      <c r="O339" s="3"/>
      <c r="P339" s="1"/>
      <c r="Q339" s="1"/>
      <c r="R339" s="83"/>
    </row>
    <row r="340" spans="1:18" ht="13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3"/>
      <c r="L340" s="1"/>
      <c r="M340" s="1"/>
      <c r="N340" s="1"/>
      <c r="O340" s="3"/>
      <c r="P340" s="1"/>
      <c r="Q340" s="1"/>
      <c r="R340" s="83"/>
    </row>
    <row r="341" spans="1:18" ht="13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3"/>
      <c r="L341" s="1"/>
      <c r="M341" s="1"/>
      <c r="N341" s="1"/>
      <c r="O341" s="3"/>
      <c r="P341" s="1"/>
      <c r="Q341" s="1"/>
      <c r="R341" s="83"/>
    </row>
    <row r="342" spans="1:18" ht="13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3"/>
      <c r="L342" s="1"/>
      <c r="M342" s="1"/>
      <c r="N342" s="1"/>
      <c r="O342" s="3"/>
      <c r="P342" s="1"/>
      <c r="Q342" s="1"/>
      <c r="R342" s="83"/>
    </row>
    <row r="343" spans="1:18" ht="13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3"/>
      <c r="L343" s="1"/>
      <c r="M343" s="1"/>
      <c r="N343" s="1"/>
      <c r="O343" s="3"/>
      <c r="P343" s="1"/>
      <c r="Q343" s="1"/>
      <c r="R343" s="83"/>
    </row>
    <row r="344" spans="1:18" ht="13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3"/>
      <c r="L344" s="1"/>
      <c r="M344" s="1"/>
      <c r="N344" s="1"/>
      <c r="O344" s="3"/>
      <c r="P344" s="1"/>
      <c r="Q344" s="1"/>
      <c r="R344" s="83"/>
    </row>
    <row r="345" spans="1:18" ht="13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3"/>
      <c r="L345" s="1"/>
      <c r="M345" s="1"/>
      <c r="N345" s="1"/>
      <c r="O345" s="3"/>
      <c r="P345" s="1"/>
      <c r="Q345" s="1"/>
      <c r="R345" s="83"/>
    </row>
    <row r="346" spans="1:18" ht="13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3"/>
      <c r="L346" s="1"/>
      <c r="M346" s="1"/>
      <c r="N346" s="1"/>
      <c r="O346" s="3"/>
      <c r="P346" s="1"/>
      <c r="Q346" s="1"/>
      <c r="R346" s="83"/>
    </row>
    <row r="347" spans="1:18" ht="13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3"/>
      <c r="L347" s="1"/>
      <c r="M347" s="1"/>
      <c r="N347" s="1"/>
      <c r="O347" s="3"/>
      <c r="P347" s="1"/>
      <c r="Q347" s="1"/>
      <c r="R347" s="83"/>
    </row>
    <row r="348" spans="1:18" ht="13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3"/>
      <c r="L348" s="1"/>
      <c r="M348" s="1"/>
      <c r="N348" s="1"/>
      <c r="O348" s="3"/>
      <c r="P348" s="1"/>
      <c r="Q348" s="1"/>
      <c r="R348" s="83"/>
    </row>
    <row r="349" spans="1:18" ht="13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3"/>
      <c r="L349" s="1"/>
      <c r="M349" s="1"/>
      <c r="N349" s="1"/>
      <c r="O349" s="3"/>
      <c r="P349" s="1"/>
      <c r="Q349" s="1"/>
      <c r="R349" s="83"/>
    </row>
    <row r="350" spans="1:18" ht="13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3"/>
      <c r="L350" s="1"/>
      <c r="M350" s="1"/>
      <c r="N350" s="1"/>
      <c r="O350" s="3"/>
      <c r="P350" s="1"/>
      <c r="Q350" s="1"/>
      <c r="R350" s="83"/>
    </row>
    <row r="351" spans="1:18" ht="13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3"/>
      <c r="L351" s="1"/>
      <c r="M351" s="1"/>
      <c r="N351" s="1"/>
      <c r="O351" s="3"/>
      <c r="P351" s="1"/>
      <c r="Q351" s="1"/>
      <c r="R351" s="83"/>
    </row>
    <row r="352" spans="1:18" ht="13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3"/>
      <c r="L352" s="1"/>
      <c r="M352" s="1"/>
      <c r="N352" s="1"/>
      <c r="O352" s="3"/>
      <c r="P352" s="1"/>
      <c r="Q352" s="1"/>
      <c r="R352" s="83"/>
    </row>
    <row r="353" spans="1:18" ht="13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3"/>
      <c r="L353" s="1"/>
      <c r="M353" s="1"/>
      <c r="N353" s="1"/>
      <c r="O353" s="3"/>
      <c r="P353" s="1"/>
      <c r="Q353" s="1"/>
      <c r="R353" s="83"/>
    </row>
    <row r="354" spans="1:18" ht="13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3"/>
      <c r="L354" s="1"/>
      <c r="M354" s="1"/>
      <c r="N354" s="1"/>
      <c r="O354" s="3"/>
      <c r="P354" s="1"/>
      <c r="Q354" s="1"/>
      <c r="R354" s="83"/>
    </row>
    <row r="355" spans="1:18" ht="13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3"/>
      <c r="L355" s="1"/>
      <c r="M355" s="1"/>
      <c r="N355" s="1"/>
      <c r="O355" s="3"/>
      <c r="P355" s="1"/>
      <c r="Q355" s="1"/>
      <c r="R355" s="83"/>
    </row>
    <row r="356" spans="1:18" ht="13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3"/>
      <c r="L356" s="1"/>
      <c r="M356" s="1"/>
      <c r="N356" s="1"/>
      <c r="O356" s="3"/>
      <c r="P356" s="1"/>
      <c r="Q356" s="1"/>
      <c r="R356" s="83"/>
    </row>
    <row r="357" spans="1:18" ht="13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3"/>
      <c r="L357" s="1"/>
      <c r="M357" s="1"/>
      <c r="N357" s="1"/>
      <c r="O357" s="3"/>
      <c r="P357" s="1"/>
      <c r="Q357" s="1"/>
      <c r="R357" s="83"/>
    </row>
    <row r="358" spans="1:18" ht="13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3"/>
      <c r="L358" s="1"/>
      <c r="M358" s="1"/>
      <c r="N358" s="1"/>
      <c r="O358" s="3"/>
      <c r="P358" s="1"/>
      <c r="Q358" s="1"/>
      <c r="R358" s="83"/>
    </row>
    <row r="359" spans="1:18" ht="13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3"/>
      <c r="L359" s="1"/>
      <c r="M359" s="1"/>
      <c r="N359" s="1"/>
      <c r="O359" s="3"/>
      <c r="P359" s="1"/>
      <c r="Q359" s="1"/>
      <c r="R359" s="83"/>
    </row>
    <row r="360" spans="1:18" ht="13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3"/>
      <c r="L360" s="1"/>
      <c r="M360" s="1"/>
      <c r="N360" s="1"/>
      <c r="O360" s="3"/>
      <c r="P360" s="1"/>
      <c r="Q360" s="1"/>
      <c r="R360" s="83"/>
    </row>
    <row r="361" spans="1:18" ht="13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3"/>
      <c r="L361" s="1"/>
      <c r="M361" s="1"/>
      <c r="N361" s="1"/>
      <c r="O361" s="3"/>
      <c r="P361" s="1"/>
      <c r="Q361" s="1"/>
      <c r="R361" s="83"/>
    </row>
    <row r="362" spans="1:18" ht="13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3"/>
      <c r="L362" s="1"/>
      <c r="M362" s="1"/>
      <c r="N362" s="1"/>
      <c r="O362" s="3"/>
      <c r="P362" s="1"/>
      <c r="Q362" s="1"/>
      <c r="R362" s="83"/>
    </row>
    <row r="363" spans="1:18" ht="13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3"/>
      <c r="L363" s="1"/>
      <c r="M363" s="1"/>
      <c r="N363" s="1"/>
      <c r="O363" s="3"/>
      <c r="P363" s="1"/>
      <c r="Q363" s="1"/>
      <c r="R363" s="83"/>
    </row>
    <row r="364" spans="1:18" ht="13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3"/>
      <c r="L364" s="1"/>
      <c r="M364" s="1"/>
      <c r="N364" s="1"/>
      <c r="O364" s="3"/>
      <c r="P364" s="1"/>
      <c r="Q364" s="1"/>
      <c r="R364" s="83"/>
    </row>
    <row r="365" spans="1:18" ht="13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3"/>
      <c r="L365" s="1"/>
      <c r="M365" s="1"/>
      <c r="N365" s="1"/>
      <c r="O365" s="3"/>
      <c r="P365" s="1"/>
      <c r="Q365" s="1"/>
      <c r="R365" s="83"/>
    </row>
    <row r="366" spans="1:18" ht="13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3"/>
      <c r="L366" s="1"/>
      <c r="M366" s="1"/>
      <c r="N366" s="1"/>
      <c r="O366" s="3"/>
      <c r="P366" s="1"/>
      <c r="Q366" s="1"/>
      <c r="R366" s="83"/>
    </row>
    <row r="367" spans="1:18" ht="13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3"/>
      <c r="L367" s="1"/>
      <c r="M367" s="1"/>
      <c r="N367" s="1"/>
      <c r="O367" s="3"/>
      <c r="P367" s="1"/>
      <c r="Q367" s="1"/>
      <c r="R367" s="83"/>
    </row>
    <row r="368" spans="1:18" ht="13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3"/>
      <c r="L368" s="1"/>
      <c r="M368" s="1"/>
      <c r="N368" s="1"/>
      <c r="O368" s="3"/>
      <c r="P368" s="1"/>
      <c r="Q368" s="1"/>
      <c r="R368" s="83"/>
    </row>
    <row r="369" spans="1:18" ht="13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3"/>
      <c r="L369" s="1"/>
      <c r="M369" s="1"/>
      <c r="N369" s="1"/>
      <c r="O369" s="3"/>
      <c r="P369" s="1"/>
      <c r="Q369" s="1"/>
      <c r="R369" s="83"/>
    </row>
    <row r="370" spans="1:18" ht="13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3"/>
      <c r="L370" s="1"/>
      <c r="M370" s="1"/>
      <c r="N370" s="1"/>
      <c r="O370" s="3"/>
      <c r="P370" s="1"/>
      <c r="Q370" s="1"/>
      <c r="R370" s="83"/>
    </row>
    <row r="371" spans="1:18" ht="13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3"/>
      <c r="L371" s="1"/>
      <c r="M371" s="1"/>
      <c r="N371" s="1"/>
      <c r="O371" s="3"/>
      <c r="P371" s="1"/>
      <c r="Q371" s="1"/>
      <c r="R371" s="83"/>
    </row>
    <row r="372" spans="1:18" ht="13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3"/>
      <c r="L372" s="1"/>
      <c r="M372" s="1"/>
      <c r="N372" s="1"/>
      <c r="O372" s="3"/>
      <c r="P372" s="1"/>
      <c r="Q372" s="1"/>
      <c r="R372" s="83"/>
    </row>
    <row r="373" spans="1:18" ht="13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3"/>
      <c r="L373" s="1"/>
      <c r="M373" s="1"/>
      <c r="N373" s="1"/>
      <c r="O373" s="3"/>
      <c r="P373" s="1"/>
      <c r="Q373" s="1"/>
      <c r="R373" s="83"/>
    </row>
    <row r="374" spans="1:18" ht="13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3"/>
      <c r="L374" s="1"/>
      <c r="M374" s="1"/>
      <c r="N374" s="1"/>
      <c r="O374" s="3"/>
      <c r="P374" s="1"/>
      <c r="Q374" s="1"/>
      <c r="R374" s="83"/>
    </row>
    <row r="375" spans="1:18" ht="13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3"/>
      <c r="L375" s="1"/>
      <c r="M375" s="1"/>
      <c r="N375" s="1"/>
      <c r="O375" s="3"/>
      <c r="P375" s="1"/>
      <c r="Q375" s="1"/>
      <c r="R375" s="83"/>
    </row>
    <row r="376" spans="1:18" ht="13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3"/>
      <c r="L376" s="1"/>
      <c r="M376" s="1"/>
      <c r="N376" s="1"/>
      <c r="O376" s="3"/>
      <c r="P376" s="1"/>
      <c r="Q376" s="1"/>
      <c r="R376" s="83"/>
    </row>
    <row r="377" spans="1:18" ht="13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3"/>
      <c r="L377" s="1"/>
      <c r="M377" s="1"/>
      <c r="N377" s="1"/>
      <c r="O377" s="3"/>
      <c r="P377" s="1"/>
      <c r="Q377" s="1"/>
      <c r="R377" s="83"/>
    </row>
    <row r="378" spans="1:18" ht="13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3"/>
      <c r="L378" s="1"/>
      <c r="M378" s="1"/>
      <c r="N378" s="1"/>
      <c r="O378" s="3"/>
      <c r="P378" s="1"/>
      <c r="Q378" s="1"/>
      <c r="R378" s="83"/>
    </row>
    <row r="379" spans="1:18" ht="13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3"/>
      <c r="L379" s="1"/>
      <c r="M379" s="1"/>
      <c r="N379" s="1"/>
      <c r="O379" s="3"/>
      <c r="P379" s="1"/>
      <c r="Q379" s="1"/>
      <c r="R379" s="83"/>
    </row>
    <row r="380" spans="1:18" ht="13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3"/>
      <c r="L380" s="1"/>
      <c r="M380" s="1"/>
      <c r="N380" s="1"/>
      <c r="O380" s="3"/>
      <c r="P380" s="1"/>
      <c r="Q380" s="1"/>
      <c r="R380" s="83"/>
    </row>
    <row r="381" spans="1:18" ht="13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3"/>
      <c r="L381" s="1"/>
      <c r="M381" s="1"/>
      <c r="N381" s="1"/>
      <c r="O381" s="3"/>
      <c r="P381" s="1"/>
      <c r="Q381" s="1"/>
      <c r="R381" s="83"/>
    </row>
    <row r="382" spans="1:18" ht="13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3"/>
      <c r="L382" s="1"/>
      <c r="M382" s="1"/>
      <c r="N382" s="1"/>
      <c r="O382" s="3"/>
      <c r="P382" s="1"/>
      <c r="Q382" s="1"/>
      <c r="R382" s="83"/>
    </row>
    <row r="383" spans="1:18" ht="13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3"/>
      <c r="L383" s="1"/>
      <c r="M383" s="1"/>
      <c r="N383" s="1"/>
      <c r="O383" s="3"/>
      <c r="P383" s="1"/>
      <c r="Q383" s="1"/>
      <c r="R383" s="83"/>
    </row>
    <row r="384" spans="1:18" ht="13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3"/>
      <c r="L384" s="1"/>
      <c r="M384" s="1"/>
      <c r="N384" s="1"/>
      <c r="O384" s="3"/>
      <c r="P384" s="1"/>
      <c r="Q384" s="1"/>
      <c r="R384" s="83"/>
    </row>
    <row r="385" spans="1:18" ht="13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3"/>
      <c r="L385" s="1"/>
      <c r="M385" s="1"/>
      <c r="N385" s="1"/>
      <c r="O385" s="3"/>
      <c r="P385" s="1"/>
      <c r="Q385" s="1"/>
      <c r="R385" s="83"/>
    </row>
    <row r="386" spans="1:18" ht="13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3"/>
      <c r="L386" s="1"/>
      <c r="M386" s="1"/>
      <c r="N386" s="1"/>
      <c r="O386" s="3"/>
      <c r="P386" s="1"/>
      <c r="Q386" s="1"/>
      <c r="R386" s="83"/>
    </row>
    <row r="387" spans="1:18" ht="13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3"/>
      <c r="L387" s="1"/>
      <c r="M387" s="1"/>
      <c r="N387" s="1"/>
      <c r="O387" s="3"/>
      <c r="P387" s="1"/>
      <c r="Q387" s="1"/>
      <c r="R387" s="83"/>
    </row>
    <row r="388" spans="1:18" ht="13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3"/>
      <c r="L388" s="1"/>
      <c r="M388" s="1"/>
      <c r="N388" s="1"/>
      <c r="O388" s="3"/>
      <c r="P388" s="1"/>
      <c r="Q388" s="1"/>
      <c r="R388" s="83"/>
    </row>
    <row r="389" spans="1:18" ht="13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3"/>
      <c r="L389" s="1"/>
      <c r="M389" s="1"/>
      <c r="N389" s="1"/>
      <c r="O389" s="3"/>
      <c r="P389" s="1"/>
      <c r="Q389" s="1"/>
      <c r="R389" s="83"/>
    </row>
    <row r="390" spans="1:18" ht="13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3"/>
      <c r="L390" s="1"/>
      <c r="M390" s="1"/>
      <c r="N390" s="1"/>
      <c r="O390" s="3"/>
      <c r="P390" s="1"/>
      <c r="Q390" s="1"/>
      <c r="R390" s="83"/>
    </row>
    <row r="391" spans="1:18" ht="13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3"/>
      <c r="L391" s="1"/>
      <c r="M391" s="1"/>
      <c r="N391" s="1"/>
      <c r="O391" s="3"/>
      <c r="P391" s="1"/>
      <c r="Q391" s="1"/>
      <c r="R391" s="83"/>
    </row>
    <row r="392" spans="1:18" ht="13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3"/>
      <c r="L392" s="1"/>
      <c r="M392" s="1"/>
      <c r="N392" s="1"/>
      <c r="O392" s="3"/>
      <c r="P392" s="1"/>
      <c r="Q392" s="1"/>
      <c r="R392" s="83"/>
    </row>
    <row r="393" spans="1:18" ht="13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3"/>
      <c r="L393" s="1"/>
      <c r="M393" s="1"/>
      <c r="N393" s="1"/>
      <c r="O393" s="3"/>
      <c r="P393" s="1"/>
      <c r="Q393" s="1"/>
      <c r="R393" s="83"/>
    </row>
    <row r="394" spans="1:18" ht="13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3"/>
      <c r="L394" s="1"/>
      <c r="M394" s="1"/>
      <c r="N394" s="1"/>
      <c r="O394" s="3"/>
      <c r="P394" s="1"/>
      <c r="Q394" s="1"/>
      <c r="R394" s="83"/>
    </row>
    <row r="395" spans="1:18" ht="13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3"/>
      <c r="L395" s="1"/>
      <c r="M395" s="1"/>
      <c r="N395" s="1"/>
      <c r="O395" s="3"/>
      <c r="P395" s="1"/>
      <c r="Q395" s="1"/>
      <c r="R395" s="83"/>
    </row>
    <row r="396" spans="1:18" ht="13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3"/>
      <c r="L396" s="1"/>
      <c r="M396" s="1"/>
      <c r="N396" s="1"/>
      <c r="O396" s="3"/>
      <c r="P396" s="1"/>
      <c r="Q396" s="1"/>
      <c r="R396" s="83"/>
    </row>
    <row r="397" spans="1:18" ht="13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3"/>
      <c r="L397" s="1"/>
      <c r="M397" s="1"/>
      <c r="N397" s="1"/>
      <c r="O397" s="3"/>
      <c r="P397" s="1"/>
      <c r="Q397" s="1"/>
      <c r="R397" s="83"/>
    </row>
    <row r="398" spans="1:18" ht="13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3"/>
      <c r="L398" s="1"/>
      <c r="M398" s="1"/>
      <c r="N398" s="1"/>
      <c r="O398" s="3"/>
      <c r="P398" s="1"/>
      <c r="Q398" s="1"/>
      <c r="R398" s="83"/>
    </row>
    <row r="399" spans="1:18" ht="13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3"/>
      <c r="L399" s="1"/>
      <c r="M399" s="1"/>
      <c r="N399" s="1"/>
      <c r="O399" s="3"/>
      <c r="P399" s="1"/>
      <c r="Q399" s="1"/>
      <c r="R399" s="83"/>
    </row>
    <row r="400" spans="1:18" ht="13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3"/>
      <c r="L400" s="1"/>
      <c r="M400" s="1"/>
      <c r="N400" s="1"/>
      <c r="O400" s="3"/>
      <c r="P400" s="1"/>
      <c r="Q400" s="1"/>
      <c r="R400" s="83"/>
    </row>
    <row r="401" spans="1:18" ht="13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3"/>
      <c r="L401" s="1"/>
      <c r="M401" s="1"/>
      <c r="N401" s="1"/>
      <c r="O401" s="3"/>
      <c r="P401" s="1"/>
      <c r="Q401" s="1"/>
      <c r="R401" s="83"/>
    </row>
    <row r="402" spans="1:18" ht="13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3"/>
      <c r="L402" s="1"/>
      <c r="M402" s="1"/>
      <c r="N402" s="1"/>
      <c r="O402" s="3"/>
      <c r="P402" s="1"/>
      <c r="Q402" s="1"/>
      <c r="R402" s="83"/>
    </row>
    <row r="403" spans="1:18" ht="13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3"/>
      <c r="L403" s="1"/>
      <c r="M403" s="1"/>
      <c r="N403" s="1"/>
      <c r="O403" s="3"/>
      <c r="P403" s="1"/>
      <c r="Q403" s="1"/>
      <c r="R403" s="83"/>
    </row>
    <row r="404" spans="1:18" ht="13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3"/>
      <c r="L404" s="1"/>
      <c r="M404" s="1"/>
      <c r="N404" s="1"/>
      <c r="O404" s="3"/>
      <c r="P404" s="1"/>
      <c r="Q404" s="1"/>
      <c r="R404" s="83"/>
    </row>
    <row r="405" spans="1:18" ht="13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3"/>
      <c r="L405" s="1"/>
      <c r="M405" s="1"/>
      <c r="N405" s="1"/>
      <c r="O405" s="3"/>
      <c r="P405" s="1"/>
      <c r="Q405" s="1"/>
      <c r="R405" s="83"/>
    </row>
    <row r="406" spans="1:18" ht="13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3"/>
      <c r="L406" s="1"/>
      <c r="M406" s="1"/>
      <c r="N406" s="1"/>
      <c r="O406" s="3"/>
      <c r="P406" s="1"/>
      <c r="Q406" s="1"/>
      <c r="R406" s="83"/>
    </row>
    <row r="407" spans="1:18" ht="13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3"/>
      <c r="L407" s="1"/>
      <c r="M407" s="1"/>
      <c r="N407" s="1"/>
      <c r="O407" s="3"/>
      <c r="P407" s="1"/>
      <c r="Q407" s="1"/>
      <c r="R407" s="83"/>
    </row>
    <row r="408" spans="1:18" ht="13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3"/>
      <c r="L408" s="1"/>
      <c r="M408" s="1"/>
      <c r="N408" s="1"/>
      <c r="O408" s="3"/>
      <c r="P408" s="1"/>
      <c r="Q408" s="1"/>
      <c r="R408" s="83"/>
    </row>
    <row r="409" spans="1:18" ht="13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3"/>
      <c r="L409" s="1"/>
      <c r="M409" s="1"/>
      <c r="N409" s="1"/>
      <c r="O409" s="3"/>
      <c r="P409" s="1"/>
      <c r="Q409" s="1"/>
      <c r="R409" s="83"/>
    </row>
    <row r="410" spans="1:18" ht="13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3"/>
      <c r="L410" s="1"/>
      <c r="M410" s="1"/>
      <c r="N410" s="1"/>
      <c r="O410" s="3"/>
      <c r="P410" s="1"/>
      <c r="Q410" s="1"/>
      <c r="R410" s="83"/>
    </row>
    <row r="411" spans="1:18" ht="13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3"/>
      <c r="L411" s="1"/>
      <c r="M411" s="1"/>
      <c r="N411" s="1"/>
      <c r="O411" s="3"/>
      <c r="P411" s="1"/>
      <c r="Q411" s="1"/>
      <c r="R411" s="83"/>
    </row>
    <row r="412" spans="1:18" ht="13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3"/>
      <c r="L412" s="1"/>
      <c r="M412" s="1"/>
      <c r="N412" s="1"/>
      <c r="O412" s="3"/>
      <c r="P412" s="1"/>
      <c r="Q412" s="1"/>
      <c r="R412" s="83"/>
    </row>
    <row r="413" spans="1:18" ht="13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3"/>
      <c r="L413" s="1"/>
      <c r="M413" s="1"/>
      <c r="N413" s="1"/>
      <c r="O413" s="3"/>
      <c r="P413" s="1"/>
      <c r="Q413" s="1"/>
      <c r="R413" s="83"/>
    </row>
    <row r="414" spans="1:18" ht="13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3"/>
      <c r="L414" s="1"/>
      <c r="M414" s="1"/>
      <c r="N414" s="1"/>
      <c r="O414" s="3"/>
      <c r="P414" s="1"/>
      <c r="Q414" s="1"/>
      <c r="R414" s="83"/>
    </row>
    <row r="415" spans="1:18" ht="13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3"/>
      <c r="L415" s="1"/>
      <c r="M415" s="1"/>
      <c r="N415" s="1"/>
      <c r="O415" s="3"/>
      <c r="P415" s="1"/>
      <c r="Q415" s="1"/>
      <c r="R415" s="83"/>
    </row>
    <row r="416" spans="1:18" ht="13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3"/>
      <c r="L416" s="1"/>
      <c r="M416" s="1"/>
      <c r="N416" s="1"/>
      <c r="O416" s="3"/>
      <c r="P416" s="1"/>
      <c r="Q416" s="1"/>
      <c r="R416" s="83"/>
    </row>
    <row r="417" spans="1:18" ht="13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3"/>
      <c r="L417" s="1"/>
      <c r="M417" s="1"/>
      <c r="N417" s="1"/>
      <c r="O417" s="3"/>
      <c r="P417" s="1"/>
      <c r="Q417" s="1"/>
      <c r="R417" s="83"/>
    </row>
    <row r="418" spans="1:18" ht="13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3"/>
      <c r="L418" s="1"/>
      <c r="M418" s="1"/>
      <c r="N418" s="1"/>
      <c r="O418" s="3"/>
      <c r="P418" s="1"/>
      <c r="Q418" s="1"/>
      <c r="R418" s="83"/>
    </row>
    <row r="419" spans="1:18" ht="13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3"/>
      <c r="L419" s="1"/>
      <c r="M419" s="1"/>
      <c r="N419" s="1"/>
      <c r="O419" s="3"/>
      <c r="P419" s="1"/>
      <c r="Q419" s="1"/>
      <c r="R419" s="83"/>
    </row>
    <row r="420" spans="1:18" ht="13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3"/>
      <c r="L420" s="1"/>
      <c r="M420" s="1"/>
      <c r="N420" s="1"/>
      <c r="O420" s="3"/>
      <c r="P420" s="1"/>
      <c r="Q420" s="1"/>
      <c r="R420" s="83"/>
    </row>
    <row r="421" spans="1:18" ht="13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3"/>
      <c r="L421" s="1"/>
      <c r="M421" s="1"/>
      <c r="N421" s="1"/>
      <c r="O421" s="3"/>
      <c r="P421" s="1"/>
      <c r="Q421" s="1"/>
      <c r="R421" s="83"/>
    </row>
    <row r="422" spans="1:18" ht="13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3"/>
      <c r="L422" s="1"/>
      <c r="M422" s="1"/>
      <c r="N422" s="1"/>
      <c r="O422" s="3"/>
      <c r="P422" s="1"/>
      <c r="Q422" s="1"/>
      <c r="R422" s="83"/>
    </row>
    <row r="423" spans="1:18" ht="13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3"/>
      <c r="L423" s="1"/>
      <c r="M423" s="1"/>
      <c r="N423" s="1"/>
      <c r="O423" s="3"/>
      <c r="P423" s="1"/>
      <c r="Q423" s="1"/>
      <c r="R423" s="83"/>
    </row>
    <row r="424" spans="1:18" ht="13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3"/>
      <c r="L424" s="1"/>
      <c r="M424" s="1"/>
      <c r="N424" s="1"/>
      <c r="O424" s="3"/>
      <c r="P424" s="1"/>
      <c r="Q424" s="1"/>
      <c r="R424" s="83"/>
    </row>
    <row r="425" spans="1:18" ht="13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3"/>
      <c r="L425" s="1"/>
      <c r="M425" s="1"/>
      <c r="N425" s="1"/>
      <c r="O425" s="3"/>
      <c r="P425" s="1"/>
      <c r="Q425" s="1"/>
      <c r="R425" s="83"/>
    </row>
    <row r="426" spans="1:18" ht="13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3"/>
      <c r="L426" s="1"/>
      <c r="M426" s="1"/>
      <c r="N426" s="1"/>
      <c r="O426" s="3"/>
      <c r="P426" s="1"/>
      <c r="Q426" s="1"/>
      <c r="R426" s="83"/>
    </row>
    <row r="427" spans="1:18" ht="13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3"/>
      <c r="L427" s="1"/>
      <c r="M427" s="1"/>
      <c r="N427" s="1"/>
      <c r="O427" s="3"/>
      <c r="P427" s="1"/>
      <c r="Q427" s="1"/>
      <c r="R427" s="83"/>
    </row>
    <row r="428" spans="1:18" ht="13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3"/>
      <c r="L428" s="1"/>
      <c r="M428" s="1"/>
      <c r="N428" s="1"/>
      <c r="O428" s="3"/>
      <c r="P428" s="1"/>
      <c r="Q428" s="1"/>
      <c r="R428" s="83"/>
    </row>
    <row r="429" spans="1:18" ht="13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3"/>
      <c r="L429" s="1"/>
      <c r="M429" s="1"/>
      <c r="N429" s="1"/>
      <c r="O429" s="3"/>
      <c r="P429" s="1"/>
      <c r="Q429" s="1"/>
      <c r="R429" s="83"/>
    </row>
    <row r="430" spans="1:18" ht="13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3"/>
      <c r="L430" s="1"/>
      <c r="M430" s="1"/>
      <c r="N430" s="1"/>
      <c r="O430" s="3"/>
      <c r="P430" s="1"/>
      <c r="Q430" s="1"/>
      <c r="R430" s="83"/>
    </row>
    <row r="431" spans="1:18" ht="13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3"/>
      <c r="L431" s="1"/>
      <c r="M431" s="1"/>
      <c r="N431" s="1"/>
      <c r="O431" s="3"/>
      <c r="P431" s="1"/>
      <c r="Q431" s="1"/>
      <c r="R431" s="83"/>
    </row>
    <row r="432" spans="1:18" ht="13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3"/>
      <c r="L432" s="1"/>
      <c r="M432" s="1"/>
      <c r="N432" s="1"/>
      <c r="O432" s="3"/>
      <c r="P432" s="1"/>
      <c r="Q432" s="1"/>
      <c r="R432" s="83"/>
    </row>
    <row r="433" spans="1:18" ht="13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3"/>
      <c r="L433" s="1"/>
      <c r="M433" s="1"/>
      <c r="N433" s="1"/>
      <c r="O433" s="3"/>
      <c r="P433" s="1"/>
      <c r="Q433" s="1"/>
      <c r="R433" s="83"/>
    </row>
    <row r="434" spans="1:18" ht="13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3"/>
      <c r="L434" s="1"/>
      <c r="M434" s="1"/>
      <c r="N434" s="1"/>
      <c r="O434" s="3"/>
      <c r="P434" s="1"/>
      <c r="Q434" s="1"/>
      <c r="R434" s="83"/>
    </row>
    <row r="435" spans="1:18" ht="13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3"/>
      <c r="L435" s="1"/>
      <c r="M435" s="1"/>
      <c r="N435" s="1"/>
      <c r="O435" s="3"/>
      <c r="P435" s="1"/>
      <c r="Q435" s="1"/>
      <c r="R435" s="83"/>
    </row>
    <row r="436" spans="1:18" ht="13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3"/>
      <c r="L436" s="1"/>
      <c r="M436" s="1"/>
      <c r="N436" s="1"/>
      <c r="O436" s="3"/>
      <c r="P436" s="1"/>
      <c r="Q436" s="1"/>
      <c r="R436" s="83"/>
    </row>
    <row r="437" spans="1:18" ht="13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3"/>
      <c r="L437" s="1"/>
      <c r="M437" s="1"/>
      <c r="N437" s="1"/>
      <c r="O437" s="3"/>
      <c r="P437" s="1"/>
      <c r="Q437" s="1"/>
      <c r="R437" s="83"/>
    </row>
    <row r="438" spans="1:18" ht="13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3"/>
      <c r="L438" s="1"/>
      <c r="M438" s="1"/>
      <c r="N438" s="1"/>
      <c r="O438" s="3"/>
      <c r="P438" s="1"/>
      <c r="Q438" s="1"/>
      <c r="R438" s="83"/>
    </row>
    <row r="439" spans="1:18" ht="13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3"/>
      <c r="L439" s="1"/>
      <c r="M439" s="1"/>
      <c r="N439" s="1"/>
      <c r="O439" s="3"/>
      <c r="P439" s="1"/>
      <c r="Q439" s="1"/>
      <c r="R439" s="83"/>
    </row>
    <row r="440" spans="1:18" ht="13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3"/>
      <c r="L440" s="1"/>
      <c r="M440" s="1"/>
      <c r="N440" s="1"/>
      <c r="O440" s="3"/>
      <c r="P440" s="1"/>
      <c r="Q440" s="1"/>
      <c r="R440" s="83"/>
    </row>
    <row r="441" spans="1:18" ht="13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3"/>
      <c r="L441" s="1"/>
      <c r="M441" s="1"/>
      <c r="N441" s="1"/>
      <c r="O441" s="3"/>
      <c r="P441" s="1"/>
      <c r="Q441" s="1"/>
      <c r="R441" s="83"/>
    </row>
    <row r="442" spans="1:18" ht="13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3"/>
      <c r="L442" s="1"/>
      <c r="M442" s="1"/>
      <c r="N442" s="1"/>
      <c r="O442" s="3"/>
      <c r="P442" s="1"/>
      <c r="Q442" s="1"/>
      <c r="R442" s="83"/>
    </row>
    <row r="443" spans="1:18" ht="13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3"/>
      <c r="L443" s="1"/>
      <c r="M443" s="1"/>
      <c r="N443" s="1"/>
      <c r="O443" s="3"/>
      <c r="P443" s="1"/>
      <c r="Q443" s="1"/>
      <c r="R443" s="83"/>
    </row>
    <row r="444" spans="1:18" ht="13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3"/>
      <c r="L444" s="1"/>
      <c r="M444" s="1"/>
      <c r="N444" s="1"/>
      <c r="O444" s="3"/>
      <c r="P444" s="1"/>
      <c r="Q444" s="1"/>
      <c r="R444" s="83"/>
    </row>
    <row r="445" spans="1:18" ht="13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3"/>
      <c r="L445" s="1"/>
      <c r="M445" s="1"/>
      <c r="N445" s="1"/>
      <c r="O445" s="3"/>
      <c r="P445" s="1"/>
      <c r="Q445" s="1"/>
      <c r="R445" s="83"/>
    </row>
    <row r="446" spans="1:18" ht="13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3"/>
      <c r="L446" s="1"/>
      <c r="M446" s="1"/>
      <c r="N446" s="1"/>
      <c r="O446" s="3"/>
      <c r="P446" s="1"/>
      <c r="Q446" s="1"/>
      <c r="R446" s="83"/>
    </row>
    <row r="447" spans="1:18" ht="13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3"/>
      <c r="L447" s="1"/>
      <c r="M447" s="1"/>
      <c r="N447" s="1"/>
      <c r="O447" s="3"/>
      <c r="P447" s="1"/>
      <c r="Q447" s="1"/>
      <c r="R447" s="83"/>
    </row>
    <row r="448" spans="1:18" ht="13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3"/>
      <c r="L448" s="1"/>
      <c r="M448" s="1"/>
      <c r="N448" s="1"/>
      <c r="O448" s="3"/>
      <c r="P448" s="1"/>
      <c r="Q448" s="1"/>
      <c r="R448" s="83"/>
    </row>
    <row r="449" spans="1:18" ht="13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3"/>
      <c r="L449" s="1"/>
      <c r="M449" s="1"/>
      <c r="N449" s="1"/>
      <c r="O449" s="3"/>
      <c r="P449" s="1"/>
      <c r="Q449" s="1"/>
      <c r="R449" s="83"/>
    </row>
    <row r="450" spans="1:18" ht="13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3"/>
      <c r="L450" s="1"/>
      <c r="M450" s="1"/>
      <c r="N450" s="1"/>
      <c r="O450" s="3"/>
      <c r="P450" s="1"/>
      <c r="Q450" s="1"/>
      <c r="R450" s="83"/>
    </row>
    <row r="451" spans="1:18" ht="13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3"/>
      <c r="L451" s="1"/>
      <c r="M451" s="1"/>
      <c r="N451" s="1"/>
      <c r="O451" s="3"/>
      <c r="P451" s="1"/>
      <c r="Q451" s="1"/>
      <c r="R451" s="83"/>
    </row>
    <row r="452" spans="1:18" ht="13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3"/>
      <c r="L452" s="1"/>
      <c r="M452" s="1"/>
      <c r="N452" s="1"/>
      <c r="O452" s="3"/>
      <c r="P452" s="1"/>
      <c r="Q452" s="1"/>
      <c r="R452" s="83"/>
    </row>
    <row r="453" spans="1:18" ht="13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3"/>
      <c r="L453" s="1"/>
      <c r="M453" s="1"/>
      <c r="N453" s="1"/>
      <c r="O453" s="3"/>
      <c r="P453" s="1"/>
      <c r="Q453" s="1"/>
      <c r="R453" s="83"/>
    </row>
    <row r="454" spans="1:18" ht="13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3"/>
      <c r="L454" s="1"/>
      <c r="M454" s="1"/>
      <c r="N454" s="1"/>
      <c r="O454" s="3"/>
      <c r="P454" s="1"/>
      <c r="Q454" s="1"/>
      <c r="R454" s="83"/>
    </row>
    <row r="455" spans="1:18" ht="13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3"/>
      <c r="L455" s="1"/>
      <c r="M455" s="1"/>
      <c r="N455" s="1"/>
      <c r="O455" s="3"/>
      <c r="P455" s="1"/>
      <c r="Q455" s="1"/>
      <c r="R455" s="83"/>
    </row>
    <row r="456" spans="1:18" ht="13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3"/>
      <c r="L456" s="1"/>
      <c r="M456" s="1"/>
      <c r="N456" s="1"/>
      <c r="O456" s="3"/>
      <c r="P456" s="1"/>
      <c r="Q456" s="1"/>
      <c r="R456" s="83"/>
    </row>
    <row r="457" spans="1:18" ht="13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3"/>
      <c r="L457" s="1"/>
      <c r="M457" s="1"/>
      <c r="N457" s="1"/>
      <c r="O457" s="3"/>
      <c r="P457" s="1"/>
      <c r="Q457" s="1"/>
      <c r="R457" s="83"/>
    </row>
    <row r="458" spans="1:18" ht="13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3"/>
      <c r="L458" s="1"/>
      <c r="M458" s="1"/>
      <c r="N458" s="1"/>
      <c r="O458" s="3"/>
      <c r="P458" s="1"/>
      <c r="Q458" s="1"/>
      <c r="R458" s="83"/>
    </row>
    <row r="459" spans="1:18" ht="13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3"/>
      <c r="L459" s="1"/>
      <c r="M459" s="1"/>
      <c r="N459" s="1"/>
      <c r="O459" s="3"/>
      <c r="P459" s="1"/>
      <c r="Q459" s="1"/>
      <c r="R459" s="83"/>
    </row>
    <row r="460" spans="1:18" ht="13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3"/>
      <c r="L460" s="1"/>
      <c r="M460" s="1"/>
      <c r="N460" s="1"/>
      <c r="O460" s="3"/>
      <c r="P460" s="1"/>
      <c r="Q460" s="1"/>
      <c r="R460" s="83"/>
    </row>
    <row r="461" spans="1:18" ht="13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3"/>
      <c r="L461" s="1"/>
      <c r="M461" s="1"/>
      <c r="N461" s="1"/>
      <c r="O461" s="3"/>
      <c r="P461" s="1"/>
      <c r="Q461" s="1"/>
      <c r="R461" s="83"/>
    </row>
    <row r="462" spans="1:18" ht="13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3"/>
      <c r="L462" s="1"/>
      <c r="M462" s="1"/>
      <c r="N462" s="1"/>
      <c r="O462" s="3"/>
      <c r="P462" s="1"/>
      <c r="Q462" s="1"/>
      <c r="R462" s="83"/>
    </row>
    <row r="463" spans="1:18" ht="13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3"/>
      <c r="L463" s="1"/>
      <c r="M463" s="1"/>
      <c r="N463" s="1"/>
      <c r="O463" s="3"/>
      <c r="P463" s="1"/>
      <c r="Q463" s="1"/>
      <c r="R463" s="83"/>
    </row>
    <row r="464" spans="1:18" ht="13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3"/>
      <c r="L464" s="1"/>
      <c r="M464" s="1"/>
      <c r="N464" s="1"/>
      <c r="O464" s="3"/>
      <c r="P464" s="1"/>
      <c r="Q464" s="1"/>
      <c r="R464" s="83"/>
    </row>
    <row r="465" spans="1:18" ht="13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3"/>
      <c r="L465" s="1"/>
      <c r="M465" s="1"/>
      <c r="N465" s="1"/>
      <c r="O465" s="3"/>
      <c r="P465" s="1"/>
      <c r="Q465" s="1"/>
      <c r="R465" s="83"/>
    </row>
    <row r="466" spans="1:18" ht="13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3"/>
      <c r="L466" s="1"/>
      <c r="M466" s="1"/>
      <c r="N466" s="1"/>
      <c r="O466" s="3"/>
      <c r="P466" s="1"/>
      <c r="Q466" s="1"/>
      <c r="R466" s="83"/>
    </row>
    <row r="467" spans="1:18" ht="13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3"/>
      <c r="L467" s="1"/>
      <c r="M467" s="1"/>
      <c r="N467" s="1"/>
      <c r="O467" s="3"/>
      <c r="P467" s="1"/>
      <c r="Q467" s="1"/>
      <c r="R467" s="83"/>
    </row>
    <row r="468" spans="1:18" ht="13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3"/>
      <c r="L468" s="1"/>
      <c r="M468" s="1"/>
      <c r="N468" s="1"/>
      <c r="O468" s="3"/>
      <c r="P468" s="1"/>
      <c r="Q468" s="1"/>
      <c r="R468" s="83"/>
    </row>
    <row r="469" spans="1:18" ht="13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3"/>
      <c r="L469" s="1"/>
      <c r="M469" s="1"/>
      <c r="N469" s="1"/>
      <c r="O469" s="3"/>
      <c r="P469" s="1"/>
      <c r="Q469" s="1"/>
      <c r="R469" s="83"/>
    </row>
    <row r="470" spans="1:18" ht="13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3"/>
      <c r="L470" s="1"/>
      <c r="M470" s="1"/>
      <c r="N470" s="1"/>
      <c r="O470" s="3"/>
      <c r="P470" s="1"/>
      <c r="Q470" s="1"/>
      <c r="R470" s="83"/>
    </row>
    <row r="471" spans="1:18" ht="13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3"/>
      <c r="L471" s="1"/>
      <c r="M471" s="1"/>
      <c r="N471" s="1"/>
      <c r="O471" s="3"/>
      <c r="P471" s="1"/>
      <c r="Q471" s="1"/>
      <c r="R471" s="83"/>
    </row>
    <row r="472" spans="1:18" ht="13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3"/>
      <c r="L472" s="1"/>
      <c r="M472" s="1"/>
      <c r="N472" s="1"/>
      <c r="O472" s="3"/>
      <c r="P472" s="1"/>
      <c r="Q472" s="1"/>
      <c r="R472" s="83"/>
    </row>
    <row r="473" spans="1:18" ht="13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3"/>
      <c r="L473" s="1"/>
      <c r="M473" s="1"/>
      <c r="N473" s="1"/>
      <c r="O473" s="3"/>
      <c r="P473" s="1"/>
      <c r="Q473" s="1"/>
      <c r="R473" s="83"/>
    </row>
    <row r="474" spans="1:18" ht="13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3"/>
      <c r="L474" s="1"/>
      <c r="M474" s="1"/>
      <c r="N474" s="1"/>
      <c r="O474" s="3"/>
      <c r="P474" s="1"/>
      <c r="Q474" s="1"/>
      <c r="R474" s="83"/>
    </row>
    <row r="475" spans="1:18" ht="13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3"/>
      <c r="L475" s="1"/>
      <c r="M475" s="1"/>
      <c r="N475" s="1"/>
      <c r="O475" s="3"/>
      <c r="P475" s="1"/>
      <c r="Q475" s="1"/>
      <c r="R475" s="83"/>
    </row>
    <row r="476" spans="1:18" ht="13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3"/>
      <c r="L476" s="1"/>
      <c r="M476" s="1"/>
      <c r="N476" s="1"/>
      <c r="O476" s="3"/>
      <c r="P476" s="1"/>
      <c r="Q476" s="1"/>
      <c r="R476" s="83"/>
    </row>
    <row r="477" spans="1:18" ht="13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3"/>
      <c r="L477" s="1"/>
      <c r="M477" s="1"/>
      <c r="N477" s="1"/>
      <c r="O477" s="3"/>
      <c r="P477" s="1"/>
      <c r="Q477" s="1"/>
      <c r="R477" s="83"/>
    </row>
    <row r="478" spans="1:18" ht="13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3"/>
      <c r="L478" s="1"/>
      <c r="M478" s="1"/>
      <c r="N478" s="1"/>
      <c r="O478" s="3"/>
      <c r="P478" s="1"/>
      <c r="Q478" s="1"/>
      <c r="R478" s="83"/>
    </row>
    <row r="479" spans="1:18" ht="13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3"/>
      <c r="L479" s="1"/>
      <c r="M479" s="1"/>
      <c r="N479" s="1"/>
      <c r="O479" s="3"/>
      <c r="P479" s="1"/>
      <c r="Q479" s="1"/>
      <c r="R479" s="83"/>
    </row>
    <row r="480" spans="1:18" ht="13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3"/>
      <c r="L480" s="1"/>
      <c r="M480" s="1"/>
      <c r="N480" s="1"/>
      <c r="O480" s="3"/>
      <c r="P480" s="1"/>
      <c r="Q480" s="1"/>
      <c r="R480" s="83"/>
    </row>
    <row r="481" spans="1:18" ht="13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3"/>
      <c r="L481" s="1"/>
      <c r="M481" s="1"/>
      <c r="N481" s="1"/>
      <c r="O481" s="3"/>
      <c r="P481" s="1"/>
      <c r="Q481" s="1"/>
      <c r="R481" s="83"/>
    </row>
    <row r="482" spans="1:18" ht="13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3"/>
      <c r="L482" s="1"/>
      <c r="M482" s="1"/>
      <c r="N482" s="1"/>
      <c r="O482" s="3"/>
      <c r="P482" s="1"/>
      <c r="Q482" s="1"/>
      <c r="R482" s="83"/>
    </row>
    <row r="483" spans="1:18" ht="13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3"/>
      <c r="L483" s="1"/>
      <c r="M483" s="1"/>
      <c r="N483" s="1"/>
      <c r="O483" s="3"/>
      <c r="P483" s="1"/>
      <c r="Q483" s="1"/>
      <c r="R483" s="83"/>
    </row>
    <row r="484" spans="1:18" ht="13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3"/>
      <c r="L484" s="1"/>
      <c r="M484" s="1"/>
      <c r="N484" s="1"/>
      <c r="O484" s="3"/>
      <c r="P484" s="1"/>
      <c r="Q484" s="1"/>
      <c r="R484" s="83"/>
    </row>
    <row r="485" spans="1:18" ht="13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3"/>
      <c r="L485" s="1"/>
      <c r="M485" s="1"/>
      <c r="N485" s="1"/>
      <c r="O485" s="3"/>
      <c r="P485" s="1"/>
      <c r="Q485" s="1"/>
      <c r="R485" s="83"/>
    </row>
    <row r="486" spans="1:18" ht="13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3"/>
      <c r="L486" s="1"/>
      <c r="M486" s="1"/>
      <c r="N486" s="1"/>
      <c r="O486" s="3"/>
      <c r="P486" s="1"/>
      <c r="Q486" s="1"/>
      <c r="R486" s="83"/>
    </row>
    <row r="487" spans="1:18" ht="13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3"/>
      <c r="L487" s="1"/>
      <c r="M487" s="1"/>
      <c r="N487" s="1"/>
      <c r="O487" s="3"/>
      <c r="P487" s="1"/>
      <c r="Q487" s="1"/>
      <c r="R487" s="83"/>
    </row>
    <row r="488" spans="1:18" ht="13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3"/>
      <c r="L488" s="1"/>
      <c r="M488" s="1"/>
      <c r="N488" s="1"/>
      <c r="O488" s="3"/>
      <c r="P488" s="1"/>
      <c r="Q488" s="1"/>
      <c r="R488" s="83"/>
    </row>
    <row r="489" spans="1:18" ht="13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3"/>
      <c r="L489" s="1"/>
      <c r="M489" s="1"/>
      <c r="N489" s="1"/>
      <c r="O489" s="3"/>
      <c r="P489" s="1"/>
      <c r="Q489" s="1"/>
      <c r="R489" s="83"/>
    </row>
    <row r="490" spans="1:18" ht="13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3"/>
      <c r="L490" s="1"/>
      <c r="M490" s="1"/>
      <c r="N490" s="1"/>
      <c r="O490" s="3"/>
      <c r="P490" s="1"/>
      <c r="Q490" s="1"/>
      <c r="R490" s="83"/>
    </row>
    <row r="491" spans="1:18" ht="13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3"/>
      <c r="L491" s="1"/>
      <c r="M491" s="1"/>
      <c r="N491" s="1"/>
      <c r="O491" s="3"/>
      <c r="P491" s="1"/>
      <c r="Q491" s="1"/>
      <c r="R491" s="83"/>
    </row>
    <row r="492" spans="1:18" ht="13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3"/>
      <c r="L492" s="1"/>
      <c r="M492" s="1"/>
      <c r="N492" s="1"/>
      <c r="O492" s="3"/>
      <c r="P492" s="1"/>
      <c r="Q492" s="1"/>
      <c r="R492" s="83"/>
    </row>
    <row r="493" spans="1:18" ht="13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3"/>
      <c r="L493" s="1"/>
      <c r="M493" s="1"/>
      <c r="N493" s="1"/>
      <c r="O493" s="3"/>
      <c r="P493" s="1"/>
      <c r="Q493" s="1"/>
      <c r="R493" s="83"/>
    </row>
    <row r="494" spans="1:18" ht="13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3"/>
      <c r="L494" s="1"/>
      <c r="M494" s="1"/>
      <c r="N494" s="1"/>
      <c r="O494" s="3"/>
      <c r="P494" s="1"/>
      <c r="Q494" s="1"/>
      <c r="R494" s="83"/>
    </row>
    <row r="495" spans="1:18" ht="13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3"/>
      <c r="L495" s="1"/>
      <c r="M495" s="1"/>
      <c r="N495" s="1"/>
      <c r="O495" s="3"/>
      <c r="P495" s="1"/>
      <c r="Q495" s="1"/>
      <c r="R495" s="83"/>
    </row>
    <row r="496" spans="1:18" ht="13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3"/>
      <c r="L496" s="1"/>
      <c r="M496" s="1"/>
      <c r="N496" s="1"/>
      <c r="O496" s="3"/>
      <c r="P496" s="1"/>
      <c r="Q496" s="1"/>
      <c r="R496" s="83"/>
    </row>
    <row r="497" spans="1:18" ht="13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3"/>
      <c r="L497" s="1"/>
      <c r="M497" s="1"/>
      <c r="N497" s="1"/>
      <c r="O497" s="3"/>
      <c r="P497" s="1"/>
      <c r="Q497" s="1"/>
      <c r="R497" s="83"/>
    </row>
    <row r="498" spans="1:18" ht="13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3"/>
      <c r="L498" s="1"/>
      <c r="M498" s="1"/>
      <c r="N498" s="1"/>
      <c r="O498" s="3"/>
      <c r="P498" s="1"/>
      <c r="Q498" s="1"/>
      <c r="R498" s="83"/>
    </row>
    <row r="499" spans="1:18" ht="13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3"/>
      <c r="L499" s="1"/>
      <c r="M499" s="1"/>
      <c r="N499" s="1"/>
      <c r="O499" s="3"/>
      <c r="P499" s="1"/>
      <c r="Q499" s="1"/>
      <c r="R499" s="83"/>
    </row>
    <row r="500" spans="1:18" ht="13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3"/>
      <c r="L500" s="1"/>
      <c r="M500" s="1"/>
      <c r="N500" s="1"/>
      <c r="O500" s="3"/>
      <c r="P500" s="1"/>
      <c r="Q500" s="1"/>
      <c r="R500" s="83"/>
    </row>
    <row r="501" spans="1:18" ht="13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3"/>
      <c r="L501" s="1"/>
      <c r="M501" s="1"/>
      <c r="N501" s="1"/>
      <c r="O501" s="3"/>
      <c r="P501" s="1"/>
      <c r="Q501" s="1"/>
      <c r="R501" s="83"/>
    </row>
    <row r="502" spans="1:18" ht="13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3"/>
      <c r="L502" s="1"/>
      <c r="M502" s="1"/>
      <c r="N502" s="1"/>
      <c r="O502" s="3"/>
      <c r="P502" s="1"/>
      <c r="Q502" s="1"/>
      <c r="R502" s="83"/>
    </row>
    <row r="503" spans="1:18" ht="13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3"/>
      <c r="L503" s="1"/>
      <c r="M503" s="1"/>
      <c r="N503" s="1"/>
      <c r="O503" s="3"/>
      <c r="P503" s="1"/>
      <c r="Q503" s="1"/>
      <c r="R503" s="83"/>
    </row>
    <row r="504" spans="1:18" ht="13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3"/>
      <c r="L504" s="1"/>
      <c r="M504" s="1"/>
      <c r="N504" s="1"/>
      <c r="O504" s="3"/>
      <c r="P504" s="1"/>
      <c r="Q504" s="1"/>
      <c r="R504" s="83"/>
    </row>
    <row r="505" spans="1:18" ht="13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3"/>
      <c r="L505" s="1"/>
      <c r="M505" s="1"/>
      <c r="N505" s="1"/>
      <c r="O505" s="3"/>
      <c r="P505" s="1"/>
      <c r="Q505" s="1"/>
      <c r="R505" s="83"/>
    </row>
    <row r="506" spans="1:18" ht="13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3"/>
      <c r="L506" s="1"/>
      <c r="M506" s="1"/>
      <c r="N506" s="1"/>
      <c r="O506" s="3"/>
      <c r="P506" s="1"/>
      <c r="Q506" s="1"/>
      <c r="R506" s="83"/>
    </row>
    <row r="507" spans="1:18" ht="13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3"/>
      <c r="L507" s="1"/>
      <c r="M507" s="1"/>
      <c r="N507" s="1"/>
      <c r="O507" s="3"/>
      <c r="P507" s="1"/>
      <c r="Q507" s="1"/>
      <c r="R507" s="83"/>
    </row>
    <row r="508" spans="1:18" ht="13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3"/>
      <c r="L508" s="1"/>
      <c r="M508" s="1"/>
      <c r="N508" s="1"/>
      <c r="O508" s="3"/>
      <c r="P508" s="1"/>
      <c r="Q508" s="1"/>
      <c r="R508" s="83"/>
    </row>
    <row r="509" spans="1:18" ht="13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3"/>
      <c r="L509" s="1"/>
      <c r="M509" s="1"/>
      <c r="N509" s="1"/>
      <c r="O509" s="3"/>
      <c r="P509" s="1"/>
      <c r="Q509" s="1"/>
      <c r="R509" s="83"/>
    </row>
    <row r="510" spans="1:18" ht="13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3"/>
      <c r="L510" s="1"/>
      <c r="M510" s="1"/>
      <c r="N510" s="1"/>
      <c r="O510" s="3"/>
      <c r="P510" s="1"/>
      <c r="Q510" s="1"/>
      <c r="R510" s="83"/>
    </row>
    <row r="511" spans="1:18" ht="13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3"/>
      <c r="L511" s="1"/>
      <c r="M511" s="1"/>
      <c r="N511" s="1"/>
      <c r="O511" s="3"/>
      <c r="P511" s="1"/>
      <c r="Q511" s="1"/>
      <c r="R511" s="83"/>
    </row>
    <row r="512" spans="1:18" ht="13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3"/>
      <c r="L512" s="1"/>
      <c r="M512" s="1"/>
      <c r="N512" s="1"/>
      <c r="O512" s="3"/>
      <c r="P512" s="1"/>
      <c r="Q512" s="1"/>
      <c r="R512" s="83"/>
    </row>
    <row r="513" spans="1:18" ht="13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3"/>
      <c r="L513" s="1"/>
      <c r="M513" s="1"/>
      <c r="N513" s="1"/>
      <c r="O513" s="3"/>
      <c r="P513" s="1"/>
      <c r="Q513" s="1"/>
      <c r="R513" s="83"/>
    </row>
    <row r="514" spans="1:18" ht="13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3"/>
      <c r="L514" s="1"/>
      <c r="M514" s="1"/>
      <c r="N514" s="1"/>
      <c r="O514" s="3"/>
      <c r="P514" s="1"/>
      <c r="Q514" s="1"/>
      <c r="R514" s="83"/>
    </row>
    <row r="515" spans="1:18" ht="13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3"/>
      <c r="L515" s="1"/>
      <c r="M515" s="1"/>
      <c r="N515" s="1"/>
      <c r="O515" s="3"/>
      <c r="P515" s="1"/>
      <c r="Q515" s="1"/>
      <c r="R515" s="83"/>
    </row>
    <row r="516" spans="1:18" ht="13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3"/>
      <c r="L516" s="1"/>
      <c r="M516" s="1"/>
      <c r="N516" s="1"/>
      <c r="O516" s="3"/>
      <c r="P516" s="1"/>
      <c r="Q516" s="1"/>
      <c r="R516" s="83"/>
    </row>
    <row r="517" spans="1:18" ht="13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3"/>
      <c r="L517" s="1"/>
      <c r="M517" s="1"/>
      <c r="N517" s="1"/>
      <c r="O517" s="3"/>
      <c r="P517" s="1"/>
      <c r="Q517" s="1"/>
      <c r="R517" s="83"/>
    </row>
    <row r="518" spans="1:18" ht="13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3"/>
      <c r="L518" s="1"/>
      <c r="M518" s="1"/>
      <c r="N518" s="1"/>
      <c r="O518" s="3"/>
      <c r="P518" s="1"/>
      <c r="Q518" s="1"/>
      <c r="R518" s="83"/>
    </row>
    <row r="519" spans="1:18" ht="13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3"/>
      <c r="L519" s="1"/>
      <c r="M519" s="1"/>
      <c r="N519" s="1"/>
      <c r="O519" s="3"/>
      <c r="P519" s="1"/>
      <c r="Q519" s="1"/>
      <c r="R519" s="83"/>
    </row>
    <row r="520" spans="1:18" ht="13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3"/>
      <c r="L520" s="1"/>
      <c r="M520" s="1"/>
      <c r="N520" s="1"/>
      <c r="O520" s="3"/>
      <c r="P520" s="1"/>
      <c r="Q520" s="1"/>
      <c r="R520" s="83"/>
    </row>
    <row r="521" spans="1:18" ht="13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3"/>
      <c r="L521" s="1"/>
      <c r="M521" s="1"/>
      <c r="N521" s="1"/>
      <c r="O521" s="3"/>
      <c r="P521" s="1"/>
      <c r="Q521" s="1"/>
      <c r="R521" s="83"/>
    </row>
    <row r="522" spans="1:18" ht="13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3"/>
      <c r="L522" s="1"/>
      <c r="M522" s="1"/>
      <c r="N522" s="1"/>
      <c r="O522" s="3"/>
      <c r="P522" s="1"/>
      <c r="Q522" s="1"/>
      <c r="R522" s="83"/>
    </row>
    <row r="523" spans="1:18" ht="13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3"/>
      <c r="L523" s="1"/>
      <c r="M523" s="1"/>
      <c r="N523" s="1"/>
      <c r="O523" s="3"/>
      <c r="P523" s="1"/>
      <c r="Q523" s="1"/>
      <c r="R523" s="83"/>
    </row>
    <row r="524" spans="1:18" ht="13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3"/>
      <c r="L524" s="1"/>
      <c r="M524" s="1"/>
      <c r="N524" s="1"/>
      <c r="O524" s="3"/>
      <c r="P524" s="1"/>
      <c r="Q524" s="1"/>
      <c r="R524" s="83"/>
    </row>
    <row r="525" spans="1:18" ht="13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3"/>
      <c r="L525" s="1"/>
      <c r="M525" s="1"/>
      <c r="N525" s="1"/>
      <c r="O525" s="3"/>
      <c r="P525" s="1"/>
      <c r="Q525" s="1"/>
      <c r="R525" s="83"/>
    </row>
    <row r="526" spans="1:18" ht="13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3"/>
      <c r="L526" s="1"/>
      <c r="M526" s="1"/>
      <c r="N526" s="1"/>
      <c r="O526" s="3"/>
      <c r="P526" s="1"/>
      <c r="Q526" s="1"/>
      <c r="R526" s="83"/>
    </row>
    <row r="527" spans="1:18" ht="13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3"/>
      <c r="L527" s="1"/>
      <c r="M527" s="1"/>
      <c r="N527" s="1"/>
      <c r="O527" s="3"/>
      <c r="P527" s="1"/>
      <c r="Q527" s="1"/>
      <c r="R527" s="83"/>
    </row>
    <row r="528" spans="1:18" ht="13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3"/>
      <c r="L528" s="1"/>
      <c r="M528" s="1"/>
      <c r="N528" s="1"/>
      <c r="O528" s="3"/>
      <c r="P528" s="1"/>
      <c r="Q528" s="1"/>
      <c r="R528" s="83"/>
    </row>
    <row r="529" spans="1:18" ht="13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3"/>
      <c r="L529" s="1"/>
      <c r="M529" s="1"/>
      <c r="N529" s="1"/>
      <c r="O529" s="3"/>
      <c r="P529" s="1"/>
      <c r="Q529" s="1"/>
      <c r="R529" s="83"/>
    </row>
    <row r="530" spans="1:18" ht="13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3"/>
      <c r="L530" s="1"/>
      <c r="M530" s="1"/>
      <c r="N530" s="1"/>
      <c r="O530" s="3"/>
      <c r="P530" s="1"/>
      <c r="Q530" s="1"/>
      <c r="R530" s="83"/>
    </row>
    <row r="531" spans="1:18" ht="13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3"/>
      <c r="L531" s="1"/>
      <c r="M531" s="1"/>
      <c r="N531" s="1"/>
      <c r="O531" s="3"/>
      <c r="P531" s="1"/>
      <c r="Q531" s="1"/>
      <c r="R531" s="83"/>
    </row>
    <row r="532" spans="1:18" ht="13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3"/>
      <c r="L532" s="1"/>
      <c r="M532" s="1"/>
      <c r="N532" s="1"/>
      <c r="O532" s="3"/>
      <c r="P532" s="1"/>
      <c r="Q532" s="1"/>
      <c r="R532" s="83"/>
    </row>
    <row r="533" spans="1:18" ht="13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3"/>
      <c r="L533" s="1"/>
      <c r="M533" s="1"/>
      <c r="N533" s="1"/>
      <c r="O533" s="3"/>
      <c r="P533" s="1"/>
      <c r="Q533" s="1"/>
      <c r="R533" s="83"/>
    </row>
    <row r="534" spans="1:18" ht="13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3"/>
      <c r="L534" s="1"/>
      <c r="M534" s="1"/>
      <c r="N534" s="1"/>
      <c r="O534" s="3"/>
      <c r="P534" s="1"/>
      <c r="Q534" s="1"/>
      <c r="R534" s="83"/>
    </row>
    <row r="535" spans="1:18" ht="13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3"/>
      <c r="L535" s="1"/>
      <c r="M535" s="1"/>
      <c r="N535" s="1"/>
      <c r="O535" s="3"/>
      <c r="P535" s="1"/>
      <c r="Q535" s="1"/>
      <c r="R535" s="83"/>
    </row>
    <row r="536" spans="1:18" ht="13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3"/>
      <c r="L536" s="1"/>
      <c r="M536" s="1"/>
      <c r="N536" s="1"/>
      <c r="O536" s="3"/>
      <c r="P536" s="1"/>
      <c r="Q536" s="1"/>
      <c r="R536" s="83"/>
    </row>
    <row r="537" spans="1:18" ht="13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3"/>
      <c r="L537" s="1"/>
      <c r="M537" s="1"/>
      <c r="N537" s="1"/>
      <c r="O537" s="3"/>
      <c r="P537" s="1"/>
      <c r="Q537" s="1"/>
      <c r="R537" s="83"/>
    </row>
    <row r="538" spans="1:18" ht="13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3"/>
      <c r="L538" s="1"/>
      <c r="M538" s="1"/>
      <c r="N538" s="1"/>
      <c r="O538" s="3"/>
      <c r="P538" s="1"/>
      <c r="Q538" s="1"/>
      <c r="R538" s="83"/>
    </row>
    <row r="539" spans="1:18" ht="13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3"/>
      <c r="L539" s="1"/>
      <c r="M539" s="1"/>
      <c r="N539" s="1"/>
      <c r="O539" s="3"/>
      <c r="P539" s="1"/>
      <c r="Q539" s="1"/>
      <c r="R539" s="83"/>
    </row>
    <row r="540" spans="1:18" ht="13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3"/>
      <c r="L540" s="1"/>
      <c r="M540" s="1"/>
      <c r="N540" s="1"/>
      <c r="O540" s="3"/>
      <c r="P540" s="1"/>
      <c r="Q540" s="1"/>
      <c r="R540" s="83"/>
    </row>
    <row r="541" spans="1:18" ht="13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3"/>
      <c r="L541" s="1"/>
      <c r="M541" s="1"/>
      <c r="N541" s="1"/>
      <c r="O541" s="3"/>
      <c r="P541" s="1"/>
      <c r="Q541" s="1"/>
      <c r="R541" s="83"/>
    </row>
    <row r="542" spans="1:18" ht="13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3"/>
      <c r="L542" s="1"/>
      <c r="M542" s="1"/>
      <c r="N542" s="1"/>
      <c r="O542" s="3"/>
      <c r="P542" s="1"/>
      <c r="Q542" s="1"/>
      <c r="R542" s="83"/>
    </row>
    <row r="543" spans="1:18" ht="13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3"/>
      <c r="L543" s="1"/>
      <c r="M543" s="1"/>
      <c r="N543" s="1"/>
      <c r="O543" s="3"/>
      <c r="P543" s="1"/>
      <c r="Q543" s="1"/>
      <c r="R543" s="83"/>
    </row>
    <row r="544" spans="1:18" ht="13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3"/>
      <c r="L544" s="1"/>
      <c r="M544" s="1"/>
      <c r="N544" s="1"/>
      <c r="O544" s="3"/>
      <c r="P544" s="1"/>
      <c r="Q544" s="1"/>
      <c r="R544" s="83"/>
    </row>
    <row r="545" spans="1:18" ht="13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3"/>
      <c r="L545" s="1"/>
      <c r="M545" s="1"/>
      <c r="N545" s="1"/>
      <c r="O545" s="3"/>
      <c r="P545" s="1"/>
      <c r="Q545" s="1"/>
      <c r="R545" s="83"/>
    </row>
    <row r="546" spans="1:18" ht="13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3"/>
      <c r="L546" s="1"/>
      <c r="M546" s="1"/>
      <c r="N546" s="1"/>
      <c r="O546" s="3"/>
      <c r="P546" s="1"/>
      <c r="Q546" s="1"/>
      <c r="R546" s="83"/>
    </row>
    <row r="547" spans="1:18" ht="13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3"/>
      <c r="L547" s="1"/>
      <c r="M547" s="1"/>
      <c r="N547" s="1"/>
      <c r="O547" s="3"/>
      <c r="P547" s="1"/>
      <c r="Q547" s="1"/>
      <c r="R547" s="83"/>
    </row>
    <row r="548" spans="1:18" ht="13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3"/>
      <c r="L548" s="1"/>
      <c r="M548" s="1"/>
      <c r="N548" s="1"/>
      <c r="O548" s="3"/>
      <c r="P548" s="1"/>
      <c r="Q548" s="1"/>
      <c r="R548" s="83"/>
    </row>
    <row r="549" spans="1:18" ht="13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3"/>
      <c r="L549" s="1"/>
      <c r="M549" s="1"/>
      <c r="N549" s="1"/>
      <c r="O549" s="3"/>
      <c r="P549" s="1"/>
      <c r="Q549" s="1"/>
      <c r="R549" s="83"/>
    </row>
    <row r="550" spans="1:18" ht="13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3"/>
      <c r="L550" s="1"/>
      <c r="M550" s="1"/>
      <c r="N550" s="1"/>
      <c r="O550" s="3"/>
      <c r="P550" s="1"/>
      <c r="Q550" s="1"/>
      <c r="R550" s="83"/>
    </row>
    <row r="551" spans="1:18" ht="13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3"/>
      <c r="L551" s="1"/>
      <c r="M551" s="1"/>
      <c r="N551" s="1"/>
      <c r="O551" s="3"/>
      <c r="P551" s="1"/>
      <c r="Q551" s="1"/>
      <c r="R551" s="83"/>
    </row>
    <row r="552" spans="1:18" ht="13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3"/>
      <c r="L552" s="1"/>
      <c r="M552" s="1"/>
      <c r="N552" s="1"/>
      <c r="O552" s="3"/>
      <c r="P552" s="1"/>
      <c r="Q552" s="1"/>
      <c r="R552" s="83"/>
    </row>
    <row r="553" spans="1:18" ht="13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3"/>
      <c r="L553" s="1"/>
      <c r="M553" s="1"/>
      <c r="N553" s="1"/>
      <c r="O553" s="3"/>
      <c r="P553" s="1"/>
      <c r="Q553" s="1"/>
      <c r="R553" s="83"/>
    </row>
    <row r="554" spans="1:18" ht="13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3"/>
      <c r="L554" s="1"/>
      <c r="M554" s="1"/>
      <c r="N554" s="1"/>
      <c r="O554" s="3"/>
      <c r="P554" s="1"/>
      <c r="Q554" s="1"/>
      <c r="R554" s="83"/>
    </row>
    <row r="555" spans="1:18" ht="13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3"/>
      <c r="L555" s="1"/>
      <c r="M555" s="1"/>
      <c r="N555" s="1"/>
      <c r="O555" s="3"/>
      <c r="P555" s="1"/>
      <c r="Q555" s="1"/>
      <c r="R555" s="83"/>
    </row>
    <row r="556" spans="1:18" ht="13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3"/>
      <c r="L556" s="1"/>
      <c r="M556" s="1"/>
      <c r="N556" s="1"/>
      <c r="O556" s="3"/>
      <c r="P556" s="1"/>
      <c r="Q556" s="1"/>
      <c r="R556" s="83"/>
    </row>
    <row r="557" spans="1:18" ht="13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3"/>
      <c r="L557" s="1"/>
      <c r="M557" s="1"/>
      <c r="N557" s="1"/>
      <c r="O557" s="3"/>
      <c r="P557" s="1"/>
      <c r="Q557" s="1"/>
      <c r="R557" s="83"/>
    </row>
    <row r="558" spans="1:18" ht="13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3"/>
      <c r="L558" s="1"/>
      <c r="M558" s="1"/>
      <c r="N558" s="1"/>
      <c r="O558" s="3"/>
      <c r="P558" s="1"/>
      <c r="Q558" s="1"/>
      <c r="R558" s="83"/>
    </row>
    <row r="559" spans="1:18" ht="13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3"/>
      <c r="L559" s="1"/>
      <c r="M559" s="1"/>
      <c r="N559" s="1"/>
      <c r="O559" s="3"/>
      <c r="P559" s="1"/>
      <c r="Q559" s="1"/>
      <c r="R559" s="83"/>
    </row>
    <row r="560" spans="1:18" ht="13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3"/>
      <c r="L560" s="1"/>
      <c r="M560" s="1"/>
      <c r="N560" s="1"/>
      <c r="O560" s="3"/>
      <c r="P560" s="1"/>
      <c r="Q560" s="1"/>
      <c r="R560" s="83"/>
    </row>
    <row r="561" spans="1:18" ht="13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3"/>
      <c r="L561" s="1"/>
      <c r="M561" s="1"/>
      <c r="N561" s="1"/>
      <c r="O561" s="3"/>
      <c r="P561" s="1"/>
      <c r="Q561" s="1"/>
      <c r="R561" s="83"/>
    </row>
    <row r="562" spans="1:18" ht="13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3"/>
      <c r="L562" s="1"/>
      <c r="M562" s="1"/>
      <c r="N562" s="1"/>
      <c r="O562" s="3"/>
      <c r="P562" s="1"/>
      <c r="Q562" s="1"/>
      <c r="R562" s="83"/>
    </row>
    <row r="563" spans="1:18" ht="13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3"/>
      <c r="L563" s="1"/>
      <c r="M563" s="1"/>
      <c r="N563" s="1"/>
      <c r="O563" s="3"/>
      <c r="P563" s="1"/>
      <c r="Q563" s="1"/>
      <c r="R563" s="83"/>
    </row>
    <row r="564" spans="1:18" ht="13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3"/>
      <c r="L564" s="1"/>
      <c r="M564" s="1"/>
      <c r="N564" s="1"/>
      <c r="O564" s="3"/>
      <c r="P564" s="1"/>
      <c r="Q564" s="1"/>
      <c r="R564" s="83"/>
    </row>
    <row r="565" spans="1:18" ht="13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3"/>
      <c r="L565" s="1"/>
      <c r="M565" s="1"/>
      <c r="N565" s="1"/>
      <c r="O565" s="3"/>
      <c r="P565" s="1"/>
      <c r="Q565" s="1"/>
      <c r="R565" s="83"/>
    </row>
    <row r="566" spans="1:18" ht="13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3"/>
      <c r="L566" s="1"/>
      <c r="M566" s="1"/>
      <c r="N566" s="1"/>
      <c r="O566" s="3"/>
      <c r="P566" s="1"/>
      <c r="Q566" s="1"/>
      <c r="R566" s="83"/>
    </row>
    <row r="567" spans="1:18" ht="13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3"/>
      <c r="L567" s="1"/>
      <c r="M567" s="1"/>
      <c r="N567" s="1"/>
      <c r="O567" s="3"/>
      <c r="P567" s="1"/>
      <c r="Q567" s="1"/>
      <c r="R567" s="83"/>
    </row>
    <row r="568" spans="1:18" ht="13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3"/>
      <c r="L568" s="1"/>
      <c r="M568" s="1"/>
      <c r="N568" s="1"/>
      <c r="O568" s="3"/>
      <c r="P568" s="1"/>
      <c r="Q568" s="1"/>
      <c r="R568" s="83"/>
    </row>
    <row r="569" spans="1:18" ht="13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3"/>
      <c r="L569" s="1"/>
      <c r="M569" s="1"/>
      <c r="N569" s="1"/>
      <c r="O569" s="3"/>
      <c r="P569" s="1"/>
      <c r="Q569" s="1"/>
      <c r="R569" s="83"/>
    </row>
    <row r="570" spans="1:18" ht="13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3"/>
      <c r="L570" s="1"/>
      <c r="M570" s="1"/>
      <c r="N570" s="1"/>
      <c r="O570" s="3"/>
      <c r="P570" s="1"/>
      <c r="Q570" s="1"/>
      <c r="R570" s="83"/>
    </row>
    <row r="571" spans="1:18" ht="13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3"/>
      <c r="L571" s="1"/>
      <c r="M571" s="1"/>
      <c r="N571" s="1"/>
      <c r="O571" s="3"/>
      <c r="P571" s="1"/>
      <c r="Q571" s="1"/>
      <c r="R571" s="83"/>
    </row>
    <row r="572" spans="1:18" ht="13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3"/>
      <c r="L572" s="1"/>
      <c r="M572" s="1"/>
      <c r="N572" s="1"/>
      <c r="O572" s="3"/>
      <c r="P572" s="1"/>
      <c r="Q572" s="1"/>
      <c r="R572" s="83"/>
    </row>
    <row r="573" spans="1:18" ht="13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3"/>
      <c r="L573" s="1"/>
      <c r="M573" s="1"/>
      <c r="N573" s="1"/>
      <c r="O573" s="3"/>
      <c r="P573" s="1"/>
      <c r="Q573" s="1"/>
      <c r="R573" s="83"/>
    </row>
    <row r="574" spans="1:18" ht="13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3"/>
      <c r="L574" s="1"/>
      <c r="M574" s="1"/>
      <c r="N574" s="1"/>
      <c r="O574" s="3"/>
      <c r="P574" s="1"/>
      <c r="Q574" s="1"/>
      <c r="R574" s="83"/>
    </row>
    <row r="575" spans="1:18" ht="13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3"/>
      <c r="L575" s="1"/>
      <c r="M575" s="1"/>
      <c r="N575" s="1"/>
      <c r="O575" s="3"/>
      <c r="P575" s="1"/>
      <c r="Q575" s="1"/>
      <c r="R575" s="83"/>
    </row>
    <row r="576" spans="1:18" ht="13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3"/>
      <c r="L576" s="1"/>
      <c r="M576" s="1"/>
      <c r="N576" s="1"/>
      <c r="O576" s="3"/>
      <c r="P576" s="1"/>
      <c r="Q576" s="1"/>
      <c r="R576" s="83"/>
    </row>
    <row r="577" spans="1:18" ht="13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3"/>
      <c r="L577" s="1"/>
      <c r="M577" s="1"/>
      <c r="N577" s="1"/>
      <c r="O577" s="3"/>
      <c r="P577" s="1"/>
      <c r="Q577" s="1"/>
      <c r="R577" s="83"/>
    </row>
    <row r="578" spans="1:18" ht="13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3"/>
      <c r="L578" s="1"/>
      <c r="M578" s="1"/>
      <c r="N578" s="1"/>
      <c r="O578" s="3"/>
      <c r="P578" s="1"/>
      <c r="Q578" s="1"/>
      <c r="R578" s="83"/>
    </row>
    <row r="579" spans="1:18" ht="13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3"/>
      <c r="L579" s="1"/>
      <c r="M579" s="1"/>
      <c r="N579" s="1"/>
      <c r="O579" s="3"/>
      <c r="P579" s="1"/>
      <c r="Q579" s="1"/>
      <c r="R579" s="83"/>
    </row>
    <row r="580" spans="1:18" ht="13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3"/>
      <c r="L580" s="1"/>
      <c r="M580" s="1"/>
      <c r="N580" s="1"/>
      <c r="O580" s="3"/>
      <c r="P580" s="1"/>
      <c r="Q580" s="1"/>
      <c r="R580" s="83"/>
    </row>
    <row r="581" spans="1:18" ht="13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3"/>
      <c r="L581" s="1"/>
      <c r="M581" s="1"/>
      <c r="N581" s="1"/>
      <c r="O581" s="3"/>
      <c r="P581" s="1"/>
      <c r="Q581" s="1"/>
      <c r="R581" s="83"/>
    </row>
    <row r="582" spans="1:18" ht="13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3"/>
      <c r="L582" s="1"/>
      <c r="M582" s="1"/>
      <c r="N582" s="1"/>
      <c r="O582" s="3"/>
      <c r="P582" s="1"/>
      <c r="Q582" s="1"/>
      <c r="R582" s="83"/>
    </row>
    <row r="583" spans="1:18" ht="13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3"/>
      <c r="L583" s="1"/>
      <c r="M583" s="1"/>
      <c r="N583" s="1"/>
      <c r="O583" s="3"/>
      <c r="P583" s="1"/>
      <c r="Q583" s="1"/>
      <c r="R583" s="83"/>
    </row>
    <row r="584" spans="1:18" ht="13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3"/>
      <c r="L584" s="1"/>
      <c r="M584" s="1"/>
      <c r="N584" s="1"/>
      <c r="O584" s="3"/>
      <c r="P584" s="1"/>
      <c r="Q584" s="1"/>
      <c r="R584" s="83"/>
    </row>
    <row r="585" spans="1:18" ht="13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3"/>
      <c r="L585" s="1"/>
      <c r="M585" s="1"/>
      <c r="N585" s="1"/>
      <c r="O585" s="3"/>
      <c r="P585" s="1"/>
      <c r="Q585" s="1"/>
      <c r="R585" s="83"/>
    </row>
    <row r="586" spans="1:18" ht="13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3"/>
      <c r="L586" s="1"/>
      <c r="M586" s="1"/>
      <c r="N586" s="1"/>
      <c r="O586" s="3"/>
      <c r="P586" s="1"/>
      <c r="Q586" s="1"/>
      <c r="R586" s="83"/>
    </row>
    <row r="587" spans="1:18" ht="13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3"/>
      <c r="L587" s="1"/>
      <c r="M587" s="1"/>
      <c r="N587" s="1"/>
      <c r="O587" s="3"/>
      <c r="P587" s="1"/>
      <c r="Q587" s="1"/>
      <c r="R587" s="83"/>
    </row>
    <row r="588" spans="1:18" ht="13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3"/>
      <c r="L588" s="1"/>
      <c r="M588" s="1"/>
      <c r="N588" s="1"/>
      <c r="O588" s="3"/>
      <c r="P588" s="1"/>
      <c r="Q588" s="1"/>
      <c r="R588" s="83"/>
    </row>
    <row r="589" spans="1:18" ht="13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3"/>
      <c r="L589" s="1"/>
      <c r="M589" s="1"/>
      <c r="N589" s="1"/>
      <c r="O589" s="3"/>
      <c r="P589" s="1"/>
      <c r="Q589" s="1"/>
      <c r="R589" s="83"/>
    </row>
    <row r="590" spans="1:18" ht="13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3"/>
      <c r="L590" s="1"/>
      <c r="M590" s="1"/>
      <c r="N590" s="1"/>
      <c r="O590" s="3"/>
      <c r="P590" s="1"/>
      <c r="Q590" s="1"/>
      <c r="R590" s="83"/>
    </row>
    <row r="591" spans="1:18" ht="13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3"/>
      <c r="L591" s="1"/>
      <c r="M591" s="1"/>
      <c r="N591" s="1"/>
      <c r="O591" s="3"/>
      <c r="P591" s="1"/>
      <c r="Q591" s="1"/>
      <c r="R591" s="83"/>
    </row>
    <row r="592" spans="1:18" ht="13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3"/>
      <c r="L592" s="1"/>
      <c r="M592" s="1"/>
      <c r="N592" s="1"/>
      <c r="O592" s="3"/>
      <c r="P592" s="1"/>
      <c r="Q592" s="1"/>
      <c r="R592" s="83"/>
    </row>
    <row r="593" spans="1:18" ht="13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3"/>
      <c r="L593" s="1"/>
      <c r="M593" s="1"/>
      <c r="N593" s="1"/>
      <c r="O593" s="3"/>
      <c r="P593" s="1"/>
      <c r="Q593" s="1"/>
      <c r="R593" s="83"/>
    </row>
    <row r="594" spans="1:18" ht="13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3"/>
      <c r="L594" s="1"/>
      <c r="M594" s="1"/>
      <c r="N594" s="1"/>
      <c r="O594" s="3"/>
      <c r="P594" s="1"/>
      <c r="Q594" s="1"/>
      <c r="R594" s="83"/>
    </row>
    <row r="595" spans="1:18" ht="13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3"/>
      <c r="L595" s="1"/>
      <c r="M595" s="1"/>
      <c r="N595" s="1"/>
      <c r="O595" s="3"/>
      <c r="P595" s="1"/>
      <c r="Q595" s="1"/>
      <c r="R595" s="83"/>
    </row>
    <row r="596" spans="1:18" ht="13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3"/>
      <c r="L596" s="1"/>
      <c r="M596" s="1"/>
      <c r="N596" s="1"/>
      <c r="O596" s="3"/>
      <c r="P596" s="1"/>
      <c r="Q596" s="1"/>
      <c r="R596" s="83"/>
    </row>
    <row r="597" spans="1:18" ht="13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3"/>
      <c r="L597" s="1"/>
      <c r="M597" s="1"/>
      <c r="N597" s="1"/>
      <c r="O597" s="3"/>
      <c r="P597" s="1"/>
      <c r="Q597" s="1"/>
      <c r="R597" s="83"/>
    </row>
    <row r="598" spans="1:18" ht="13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3"/>
      <c r="L598" s="1"/>
      <c r="M598" s="1"/>
      <c r="N598" s="1"/>
      <c r="O598" s="3"/>
      <c r="P598" s="1"/>
      <c r="Q598" s="1"/>
      <c r="R598" s="83"/>
    </row>
    <row r="599" spans="1:18" ht="13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3"/>
      <c r="L599" s="1"/>
      <c r="M599" s="1"/>
      <c r="N599" s="1"/>
      <c r="O599" s="3"/>
      <c r="P599" s="1"/>
      <c r="Q599" s="1"/>
      <c r="R599" s="83"/>
    </row>
    <row r="600" spans="1:18" ht="13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3"/>
      <c r="L600" s="1"/>
      <c r="M600" s="1"/>
      <c r="N600" s="1"/>
      <c r="O600" s="3"/>
      <c r="P600" s="1"/>
      <c r="Q600" s="1"/>
      <c r="R600" s="83"/>
    </row>
    <row r="601" spans="1:18" ht="13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3"/>
      <c r="L601" s="1"/>
      <c r="M601" s="1"/>
      <c r="N601" s="1"/>
      <c r="O601" s="3"/>
      <c r="P601" s="1"/>
      <c r="Q601" s="1"/>
      <c r="R601" s="83"/>
    </row>
    <row r="602" spans="1:18" ht="13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3"/>
      <c r="L602" s="1"/>
      <c r="M602" s="1"/>
      <c r="N602" s="1"/>
      <c r="O602" s="3"/>
      <c r="P602" s="1"/>
      <c r="Q602" s="1"/>
      <c r="R602" s="83"/>
    </row>
    <row r="603" spans="1:18" ht="13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3"/>
      <c r="L603" s="1"/>
      <c r="M603" s="1"/>
      <c r="N603" s="1"/>
      <c r="O603" s="3"/>
      <c r="P603" s="1"/>
      <c r="Q603" s="1"/>
      <c r="R603" s="83"/>
    </row>
    <row r="604" spans="1:18" ht="13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3"/>
      <c r="L604" s="1"/>
      <c r="M604" s="1"/>
      <c r="N604" s="1"/>
      <c r="O604" s="3"/>
      <c r="P604" s="1"/>
      <c r="Q604" s="1"/>
      <c r="R604" s="83"/>
    </row>
    <row r="605" spans="1:18" ht="13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3"/>
      <c r="L605" s="1"/>
      <c r="M605" s="1"/>
      <c r="N605" s="1"/>
      <c r="O605" s="3"/>
      <c r="P605" s="1"/>
      <c r="Q605" s="1"/>
      <c r="R605" s="83"/>
    </row>
    <row r="606" spans="1:18" ht="13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3"/>
      <c r="L606" s="1"/>
      <c r="M606" s="1"/>
      <c r="N606" s="1"/>
      <c r="O606" s="3"/>
      <c r="P606" s="1"/>
      <c r="Q606" s="1"/>
      <c r="R606" s="83"/>
    </row>
    <row r="607" spans="1:18" ht="13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3"/>
      <c r="L607" s="1"/>
      <c r="M607" s="1"/>
      <c r="N607" s="1"/>
      <c r="O607" s="3"/>
      <c r="P607" s="1"/>
      <c r="Q607" s="1"/>
      <c r="R607" s="83"/>
    </row>
    <row r="608" spans="1:18" ht="13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3"/>
      <c r="L608" s="1"/>
      <c r="M608" s="1"/>
      <c r="N608" s="1"/>
      <c r="O608" s="3"/>
      <c r="P608" s="1"/>
      <c r="Q608" s="1"/>
      <c r="R608" s="83"/>
    </row>
    <row r="609" spans="1:18" ht="13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3"/>
      <c r="L609" s="1"/>
      <c r="M609" s="1"/>
      <c r="N609" s="1"/>
      <c r="O609" s="3"/>
      <c r="P609" s="1"/>
      <c r="Q609" s="1"/>
      <c r="R609" s="83"/>
    </row>
    <row r="610" spans="1:18" ht="13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3"/>
      <c r="L610" s="1"/>
      <c r="M610" s="1"/>
      <c r="N610" s="1"/>
      <c r="O610" s="3"/>
      <c r="P610" s="1"/>
      <c r="Q610" s="1"/>
      <c r="R610" s="83"/>
    </row>
    <row r="611" spans="1:18" ht="13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3"/>
      <c r="L611" s="1"/>
      <c r="M611" s="1"/>
      <c r="N611" s="1"/>
      <c r="O611" s="3"/>
      <c r="P611" s="1"/>
      <c r="Q611" s="1"/>
      <c r="R611" s="83"/>
    </row>
    <row r="612" spans="1:18" ht="13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3"/>
      <c r="L612" s="1"/>
      <c r="M612" s="1"/>
      <c r="N612" s="1"/>
      <c r="O612" s="3"/>
      <c r="P612" s="1"/>
      <c r="Q612" s="1"/>
      <c r="R612" s="83"/>
    </row>
    <row r="613" spans="1:18" ht="13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3"/>
      <c r="L613" s="1"/>
      <c r="M613" s="1"/>
      <c r="N613" s="1"/>
      <c r="O613" s="3"/>
      <c r="P613" s="1"/>
      <c r="Q613" s="1"/>
      <c r="R613" s="83"/>
    </row>
    <row r="614" spans="1:18" ht="13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3"/>
      <c r="L614" s="1"/>
      <c r="M614" s="1"/>
      <c r="N614" s="1"/>
      <c r="O614" s="3"/>
      <c r="P614" s="1"/>
      <c r="Q614" s="1"/>
      <c r="R614" s="83"/>
    </row>
    <row r="615" spans="1:18" ht="13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3"/>
      <c r="L615" s="1"/>
      <c r="M615" s="1"/>
      <c r="N615" s="1"/>
      <c r="O615" s="3"/>
      <c r="P615" s="1"/>
      <c r="Q615" s="1"/>
      <c r="R615" s="83"/>
    </row>
    <row r="616" spans="1:18" ht="13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3"/>
      <c r="L616" s="1"/>
      <c r="M616" s="1"/>
      <c r="N616" s="1"/>
      <c r="O616" s="3"/>
      <c r="P616" s="1"/>
      <c r="Q616" s="1"/>
      <c r="R616" s="83"/>
    </row>
    <row r="617" spans="1:18" ht="13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3"/>
      <c r="L617" s="1"/>
      <c r="M617" s="1"/>
      <c r="N617" s="1"/>
      <c r="O617" s="3"/>
      <c r="P617" s="1"/>
      <c r="Q617" s="1"/>
      <c r="R617" s="83"/>
    </row>
    <row r="618" spans="1:18" ht="13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3"/>
      <c r="L618" s="1"/>
      <c r="M618" s="1"/>
      <c r="N618" s="1"/>
      <c r="O618" s="3"/>
      <c r="P618" s="1"/>
      <c r="Q618" s="1"/>
      <c r="R618" s="83"/>
    </row>
    <row r="619" spans="1:18" ht="13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3"/>
      <c r="L619" s="1"/>
      <c r="M619" s="1"/>
      <c r="N619" s="1"/>
      <c r="O619" s="3"/>
      <c r="P619" s="1"/>
      <c r="Q619" s="1"/>
      <c r="R619" s="83"/>
    </row>
    <row r="620" spans="1:18" ht="13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3"/>
      <c r="L620" s="1"/>
      <c r="M620" s="1"/>
      <c r="N620" s="1"/>
      <c r="O620" s="3"/>
      <c r="P620" s="1"/>
      <c r="Q620" s="1"/>
      <c r="R620" s="83"/>
    </row>
    <row r="621" spans="1:18" ht="13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3"/>
      <c r="L621" s="1"/>
      <c r="M621" s="1"/>
      <c r="N621" s="1"/>
      <c r="O621" s="3"/>
      <c r="P621" s="1"/>
      <c r="Q621" s="1"/>
      <c r="R621" s="83"/>
    </row>
    <row r="622" spans="1:18" ht="13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3"/>
      <c r="L622" s="1"/>
      <c r="M622" s="1"/>
      <c r="N622" s="1"/>
      <c r="O622" s="3"/>
      <c r="P622" s="1"/>
      <c r="Q622" s="1"/>
      <c r="R622" s="83"/>
    </row>
    <row r="623" spans="1:18" ht="13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3"/>
      <c r="L623" s="1"/>
      <c r="M623" s="1"/>
      <c r="N623" s="1"/>
      <c r="O623" s="3"/>
      <c r="P623" s="1"/>
      <c r="Q623" s="1"/>
      <c r="R623" s="83"/>
    </row>
    <row r="624" spans="1:18" ht="13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3"/>
      <c r="L624" s="1"/>
      <c r="M624" s="1"/>
      <c r="N624" s="1"/>
      <c r="O624" s="3"/>
      <c r="P624" s="1"/>
      <c r="Q624" s="1"/>
      <c r="R624" s="83"/>
    </row>
    <row r="625" spans="1:18" ht="13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3"/>
      <c r="L625" s="1"/>
      <c r="M625" s="1"/>
      <c r="N625" s="1"/>
      <c r="O625" s="3"/>
      <c r="P625" s="1"/>
      <c r="Q625" s="1"/>
      <c r="R625" s="83"/>
    </row>
    <row r="626" spans="1:18" ht="13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3"/>
      <c r="L626" s="1"/>
      <c r="M626" s="1"/>
      <c r="N626" s="1"/>
      <c r="O626" s="3"/>
      <c r="P626" s="1"/>
      <c r="Q626" s="1"/>
      <c r="R626" s="83"/>
    </row>
    <row r="627" spans="1:18" ht="13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3"/>
      <c r="L627" s="1"/>
      <c r="M627" s="1"/>
      <c r="N627" s="1"/>
      <c r="O627" s="3"/>
      <c r="P627" s="1"/>
      <c r="Q627" s="1"/>
      <c r="R627" s="83"/>
    </row>
    <row r="628" spans="1:18" ht="13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3"/>
      <c r="L628" s="1"/>
      <c r="M628" s="1"/>
      <c r="N628" s="1"/>
      <c r="O628" s="3"/>
      <c r="P628" s="1"/>
      <c r="Q628" s="1"/>
      <c r="R628" s="83"/>
    </row>
    <row r="629" spans="1:18" ht="13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3"/>
      <c r="L629" s="1"/>
      <c r="M629" s="1"/>
      <c r="N629" s="1"/>
      <c r="O629" s="3"/>
      <c r="P629" s="1"/>
      <c r="Q629" s="1"/>
      <c r="R629" s="83"/>
    </row>
    <row r="630" spans="1:18" ht="13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3"/>
      <c r="L630" s="1"/>
      <c r="M630" s="1"/>
      <c r="N630" s="1"/>
      <c r="O630" s="3"/>
      <c r="P630" s="1"/>
      <c r="Q630" s="1"/>
      <c r="R630" s="83"/>
    </row>
    <row r="631" spans="1:18" ht="13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3"/>
      <c r="L631" s="1"/>
      <c r="M631" s="1"/>
      <c r="N631" s="1"/>
      <c r="O631" s="3"/>
      <c r="P631" s="1"/>
      <c r="Q631" s="1"/>
      <c r="R631" s="83"/>
    </row>
    <row r="632" spans="1:18" ht="13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3"/>
      <c r="L632" s="1"/>
      <c r="M632" s="1"/>
      <c r="N632" s="1"/>
      <c r="O632" s="3"/>
      <c r="P632" s="1"/>
      <c r="Q632" s="1"/>
      <c r="R632" s="83"/>
    </row>
    <row r="633" spans="1:18" ht="13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3"/>
      <c r="L633" s="1"/>
      <c r="M633" s="1"/>
      <c r="N633" s="1"/>
      <c r="O633" s="3"/>
      <c r="P633" s="1"/>
      <c r="Q633" s="1"/>
      <c r="R633" s="83"/>
    </row>
    <row r="634" spans="1:18" ht="13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3"/>
      <c r="L634" s="1"/>
      <c r="M634" s="1"/>
      <c r="N634" s="1"/>
      <c r="O634" s="3"/>
      <c r="P634" s="1"/>
      <c r="Q634" s="1"/>
      <c r="R634" s="83"/>
    </row>
    <row r="635" spans="1:18" ht="13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3"/>
      <c r="L635" s="1"/>
      <c r="M635" s="1"/>
      <c r="N635" s="1"/>
      <c r="O635" s="3"/>
      <c r="P635" s="1"/>
      <c r="Q635" s="1"/>
      <c r="R635" s="83"/>
    </row>
    <row r="636" spans="1:18" ht="13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3"/>
      <c r="L636" s="1"/>
      <c r="M636" s="1"/>
      <c r="N636" s="1"/>
      <c r="O636" s="3"/>
      <c r="P636" s="1"/>
      <c r="Q636" s="1"/>
      <c r="R636" s="83"/>
    </row>
    <row r="637" spans="1:18" ht="13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3"/>
      <c r="L637" s="1"/>
      <c r="M637" s="1"/>
      <c r="N637" s="1"/>
      <c r="O637" s="3"/>
      <c r="P637" s="1"/>
      <c r="Q637" s="1"/>
      <c r="R637" s="83"/>
    </row>
    <row r="638" spans="1:18" ht="13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3"/>
      <c r="L638" s="1"/>
      <c r="M638" s="1"/>
      <c r="N638" s="1"/>
      <c r="O638" s="3"/>
      <c r="P638" s="1"/>
      <c r="Q638" s="1"/>
      <c r="R638" s="83"/>
    </row>
    <row r="639" spans="1:18" ht="13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3"/>
      <c r="L639" s="1"/>
      <c r="M639" s="1"/>
      <c r="N639" s="1"/>
      <c r="O639" s="3"/>
      <c r="P639" s="1"/>
      <c r="Q639" s="1"/>
      <c r="R639" s="83"/>
    </row>
    <row r="640" spans="1:18" ht="13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3"/>
      <c r="L640" s="1"/>
      <c r="M640" s="1"/>
      <c r="N640" s="1"/>
      <c r="O640" s="3"/>
      <c r="P640" s="1"/>
      <c r="Q640" s="1"/>
      <c r="R640" s="83"/>
    </row>
    <row r="641" spans="1:18" ht="13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3"/>
      <c r="L641" s="1"/>
      <c r="M641" s="1"/>
      <c r="N641" s="1"/>
      <c r="O641" s="3"/>
      <c r="P641" s="1"/>
      <c r="Q641" s="1"/>
      <c r="R641" s="83"/>
    </row>
    <row r="642" spans="1:18" ht="13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3"/>
      <c r="L642" s="1"/>
      <c r="M642" s="1"/>
      <c r="N642" s="1"/>
      <c r="O642" s="3"/>
      <c r="P642" s="1"/>
      <c r="Q642" s="1"/>
      <c r="R642" s="83"/>
    </row>
    <row r="643" spans="1:18" ht="13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3"/>
      <c r="L643" s="1"/>
      <c r="M643" s="1"/>
      <c r="N643" s="1"/>
      <c r="O643" s="3"/>
      <c r="P643" s="1"/>
      <c r="Q643" s="1"/>
      <c r="R643" s="83"/>
    </row>
    <row r="644" spans="1:18" ht="13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3"/>
      <c r="L644" s="1"/>
      <c r="M644" s="1"/>
      <c r="N644" s="1"/>
      <c r="O644" s="3"/>
      <c r="P644" s="1"/>
      <c r="Q644" s="1"/>
      <c r="R644" s="83"/>
    </row>
    <row r="645" spans="1:18" ht="13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3"/>
      <c r="L645" s="1"/>
      <c r="M645" s="1"/>
      <c r="N645" s="1"/>
      <c r="O645" s="3"/>
      <c r="P645" s="1"/>
      <c r="Q645" s="1"/>
      <c r="R645" s="83"/>
    </row>
    <row r="646" spans="1:18" ht="13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3"/>
      <c r="L646" s="1"/>
      <c r="M646" s="1"/>
      <c r="N646" s="1"/>
      <c r="O646" s="3"/>
      <c r="P646" s="1"/>
      <c r="Q646" s="1"/>
      <c r="R646" s="83"/>
    </row>
    <row r="647" spans="1:18" ht="13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3"/>
      <c r="L647" s="1"/>
      <c r="M647" s="1"/>
      <c r="N647" s="1"/>
      <c r="O647" s="3"/>
      <c r="P647" s="1"/>
      <c r="Q647" s="1"/>
      <c r="R647" s="83"/>
    </row>
    <row r="648" spans="1:18" ht="13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3"/>
      <c r="L648" s="1"/>
      <c r="M648" s="1"/>
      <c r="N648" s="1"/>
      <c r="O648" s="3"/>
      <c r="P648" s="1"/>
      <c r="Q648" s="1"/>
      <c r="R648" s="83"/>
    </row>
    <row r="649" spans="1:18" ht="13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3"/>
      <c r="L649" s="1"/>
      <c r="M649" s="1"/>
      <c r="N649" s="1"/>
      <c r="O649" s="3"/>
      <c r="P649" s="1"/>
      <c r="Q649" s="1"/>
      <c r="R649" s="83"/>
    </row>
    <row r="650" spans="1:18" ht="13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3"/>
      <c r="L650" s="1"/>
      <c r="M650" s="1"/>
      <c r="N650" s="1"/>
      <c r="O650" s="3"/>
      <c r="P650" s="1"/>
      <c r="Q650" s="1"/>
      <c r="R650" s="83"/>
    </row>
    <row r="651" spans="1:18" ht="13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3"/>
      <c r="L651" s="1"/>
      <c r="M651" s="1"/>
      <c r="N651" s="1"/>
      <c r="O651" s="3"/>
      <c r="P651" s="1"/>
      <c r="Q651" s="1"/>
      <c r="R651" s="83"/>
    </row>
    <row r="652" spans="1:18" ht="13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3"/>
      <c r="L652" s="1"/>
      <c r="M652" s="1"/>
      <c r="N652" s="1"/>
      <c r="O652" s="3"/>
      <c r="P652" s="1"/>
      <c r="Q652" s="1"/>
      <c r="R652" s="83"/>
    </row>
    <row r="653" spans="1:18" ht="13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3"/>
      <c r="L653" s="1"/>
      <c r="M653" s="1"/>
      <c r="N653" s="1"/>
      <c r="O653" s="3"/>
      <c r="P653" s="1"/>
      <c r="Q653" s="1"/>
      <c r="R653" s="83"/>
    </row>
    <row r="654" spans="1:18" ht="13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3"/>
      <c r="L654" s="1"/>
      <c r="M654" s="1"/>
      <c r="N654" s="1"/>
      <c r="O654" s="3"/>
      <c r="P654" s="1"/>
      <c r="Q654" s="1"/>
      <c r="R654" s="83"/>
    </row>
    <row r="655" spans="1:18" ht="13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3"/>
      <c r="L655" s="1"/>
      <c r="M655" s="1"/>
      <c r="N655" s="1"/>
      <c r="O655" s="3"/>
      <c r="P655" s="1"/>
      <c r="Q655" s="1"/>
      <c r="R655" s="83"/>
    </row>
    <row r="656" spans="1:18" ht="13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3"/>
      <c r="L656" s="1"/>
      <c r="M656" s="1"/>
      <c r="N656" s="1"/>
      <c r="O656" s="3"/>
      <c r="P656" s="1"/>
      <c r="Q656" s="1"/>
      <c r="R656" s="83"/>
    </row>
    <row r="657" spans="1:18" ht="13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3"/>
      <c r="L657" s="1"/>
      <c r="M657" s="1"/>
      <c r="N657" s="1"/>
      <c r="O657" s="3"/>
      <c r="P657" s="1"/>
      <c r="Q657" s="1"/>
      <c r="R657" s="83"/>
    </row>
    <row r="658" spans="1:18" ht="13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3"/>
      <c r="L658" s="1"/>
      <c r="M658" s="1"/>
      <c r="N658" s="1"/>
      <c r="O658" s="3"/>
      <c r="P658" s="1"/>
      <c r="Q658" s="1"/>
      <c r="R658" s="83"/>
    </row>
    <row r="659" spans="1:18" ht="13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3"/>
      <c r="L659" s="1"/>
      <c r="M659" s="1"/>
      <c r="N659" s="1"/>
      <c r="O659" s="3"/>
      <c r="P659" s="1"/>
      <c r="Q659" s="1"/>
      <c r="R659" s="83"/>
    </row>
    <row r="660" spans="1:18" ht="13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3"/>
      <c r="L660" s="1"/>
      <c r="M660" s="1"/>
      <c r="N660" s="1"/>
      <c r="O660" s="3"/>
      <c r="P660" s="1"/>
      <c r="Q660" s="1"/>
      <c r="R660" s="83"/>
    </row>
    <row r="661" spans="1:18" ht="13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3"/>
      <c r="L661" s="1"/>
      <c r="M661" s="1"/>
      <c r="N661" s="1"/>
      <c r="O661" s="3"/>
      <c r="P661" s="1"/>
      <c r="Q661" s="1"/>
      <c r="R661" s="83"/>
    </row>
    <row r="662" spans="1:18" ht="13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3"/>
      <c r="L662" s="1"/>
      <c r="M662" s="1"/>
      <c r="N662" s="1"/>
      <c r="O662" s="3"/>
      <c r="P662" s="1"/>
      <c r="Q662" s="1"/>
      <c r="R662" s="83"/>
    </row>
    <row r="663" spans="1:18" ht="13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3"/>
      <c r="L663" s="1"/>
      <c r="M663" s="1"/>
      <c r="N663" s="1"/>
      <c r="O663" s="3"/>
      <c r="P663" s="1"/>
      <c r="Q663" s="1"/>
      <c r="R663" s="83"/>
    </row>
    <row r="664" spans="1:18" ht="13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3"/>
      <c r="L664" s="1"/>
      <c r="M664" s="1"/>
      <c r="N664" s="1"/>
      <c r="O664" s="3"/>
      <c r="P664" s="1"/>
      <c r="Q664" s="1"/>
      <c r="R664" s="83"/>
    </row>
    <row r="665" spans="1:18" ht="13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3"/>
      <c r="L665" s="1"/>
      <c r="M665" s="1"/>
      <c r="N665" s="1"/>
      <c r="O665" s="3"/>
      <c r="P665" s="1"/>
      <c r="Q665" s="1"/>
      <c r="R665" s="83"/>
    </row>
    <row r="666" spans="1:18" ht="13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3"/>
      <c r="L666" s="1"/>
      <c r="M666" s="1"/>
      <c r="N666" s="1"/>
      <c r="O666" s="3"/>
      <c r="P666" s="1"/>
      <c r="Q666" s="1"/>
      <c r="R666" s="83"/>
    </row>
    <row r="667" spans="1:18" ht="13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3"/>
      <c r="L667" s="1"/>
      <c r="M667" s="1"/>
      <c r="N667" s="1"/>
      <c r="O667" s="3"/>
      <c r="P667" s="1"/>
      <c r="Q667" s="1"/>
      <c r="R667" s="83"/>
    </row>
    <row r="668" spans="1:18" ht="13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3"/>
      <c r="L668" s="1"/>
      <c r="M668" s="1"/>
      <c r="N668" s="1"/>
      <c r="O668" s="3"/>
      <c r="P668" s="1"/>
      <c r="Q668" s="1"/>
      <c r="R668" s="83"/>
    </row>
    <row r="669" spans="1:18" ht="13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3"/>
      <c r="L669" s="1"/>
      <c r="M669" s="1"/>
      <c r="N669" s="1"/>
      <c r="O669" s="3"/>
      <c r="P669" s="1"/>
      <c r="Q669" s="1"/>
      <c r="R669" s="83"/>
    </row>
    <row r="670" spans="1:18" ht="13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3"/>
      <c r="L670" s="1"/>
      <c r="M670" s="1"/>
      <c r="N670" s="1"/>
      <c r="O670" s="3"/>
      <c r="P670" s="1"/>
      <c r="Q670" s="1"/>
      <c r="R670" s="83"/>
    </row>
    <row r="671" spans="1:18" ht="13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3"/>
      <c r="L671" s="1"/>
      <c r="M671" s="1"/>
      <c r="N671" s="1"/>
      <c r="O671" s="3"/>
      <c r="P671" s="1"/>
      <c r="Q671" s="1"/>
      <c r="R671" s="83"/>
    </row>
    <row r="672" spans="1:18" ht="13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3"/>
      <c r="L672" s="1"/>
      <c r="M672" s="1"/>
      <c r="N672" s="1"/>
      <c r="O672" s="3"/>
      <c r="P672" s="1"/>
      <c r="Q672" s="1"/>
      <c r="R672" s="83"/>
    </row>
    <row r="673" spans="1:18" ht="13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3"/>
      <c r="L673" s="1"/>
      <c r="M673" s="1"/>
      <c r="N673" s="1"/>
      <c r="O673" s="3"/>
      <c r="P673" s="1"/>
      <c r="Q673" s="1"/>
      <c r="R673" s="83"/>
    </row>
    <row r="674" spans="1:18" ht="13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3"/>
      <c r="L674" s="1"/>
      <c r="M674" s="1"/>
      <c r="N674" s="1"/>
      <c r="O674" s="3"/>
      <c r="P674" s="1"/>
      <c r="Q674" s="1"/>
      <c r="R674" s="83"/>
    </row>
    <row r="675" spans="1:18" ht="13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3"/>
      <c r="L675" s="1"/>
      <c r="M675" s="1"/>
      <c r="N675" s="1"/>
      <c r="O675" s="3"/>
      <c r="P675" s="1"/>
      <c r="Q675" s="1"/>
      <c r="R675" s="83"/>
    </row>
    <row r="676" spans="1:18" ht="13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3"/>
      <c r="L676" s="1"/>
      <c r="M676" s="1"/>
      <c r="N676" s="1"/>
      <c r="O676" s="3"/>
      <c r="P676" s="1"/>
      <c r="Q676" s="1"/>
      <c r="R676" s="83"/>
    </row>
    <row r="677" spans="1:18" ht="13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3"/>
      <c r="L677" s="1"/>
      <c r="M677" s="1"/>
      <c r="N677" s="1"/>
      <c r="O677" s="3"/>
      <c r="P677" s="1"/>
      <c r="Q677" s="1"/>
      <c r="R677" s="83"/>
    </row>
    <row r="678" spans="1:18" ht="13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3"/>
      <c r="L678" s="1"/>
      <c r="M678" s="1"/>
      <c r="N678" s="1"/>
      <c r="O678" s="3"/>
      <c r="P678" s="1"/>
      <c r="Q678" s="1"/>
      <c r="R678" s="83"/>
    </row>
    <row r="679" spans="1:18" ht="13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3"/>
      <c r="L679" s="1"/>
      <c r="M679" s="1"/>
      <c r="N679" s="1"/>
      <c r="O679" s="3"/>
      <c r="P679" s="1"/>
      <c r="Q679" s="1"/>
      <c r="R679" s="83"/>
    </row>
    <row r="680" spans="1:18" ht="13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3"/>
      <c r="L680" s="1"/>
      <c r="M680" s="1"/>
      <c r="N680" s="1"/>
      <c r="O680" s="3"/>
      <c r="P680" s="1"/>
      <c r="Q680" s="1"/>
      <c r="R680" s="83"/>
    </row>
    <row r="681" spans="1:18" ht="13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3"/>
      <c r="L681" s="1"/>
      <c r="M681" s="1"/>
      <c r="N681" s="1"/>
      <c r="O681" s="3"/>
      <c r="P681" s="1"/>
      <c r="Q681" s="1"/>
      <c r="R681" s="83"/>
    </row>
    <row r="682" spans="1:18" ht="13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3"/>
      <c r="L682" s="1"/>
      <c r="M682" s="1"/>
      <c r="N682" s="1"/>
      <c r="O682" s="3"/>
      <c r="P682" s="1"/>
      <c r="Q682" s="1"/>
      <c r="R682" s="83"/>
    </row>
    <row r="683" spans="1:18" ht="13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3"/>
      <c r="L683" s="1"/>
      <c r="M683" s="1"/>
      <c r="N683" s="1"/>
      <c r="O683" s="3"/>
      <c r="P683" s="1"/>
      <c r="Q683" s="1"/>
      <c r="R683" s="83"/>
    </row>
    <row r="684" spans="1:18" ht="13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3"/>
      <c r="L684" s="1"/>
      <c r="M684" s="1"/>
      <c r="N684" s="1"/>
      <c r="O684" s="3"/>
      <c r="P684" s="1"/>
      <c r="Q684" s="1"/>
      <c r="R684" s="83"/>
    </row>
    <row r="685" spans="1:18" ht="13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3"/>
      <c r="L685" s="1"/>
      <c r="M685" s="1"/>
      <c r="N685" s="1"/>
      <c r="O685" s="3"/>
      <c r="P685" s="1"/>
      <c r="Q685" s="1"/>
      <c r="R685" s="83"/>
    </row>
    <row r="686" spans="1:18" ht="13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3"/>
      <c r="L686" s="1"/>
      <c r="M686" s="1"/>
      <c r="N686" s="1"/>
      <c r="O686" s="3"/>
      <c r="P686" s="1"/>
      <c r="Q686" s="1"/>
      <c r="R686" s="83"/>
    </row>
    <row r="687" spans="1:18" ht="13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3"/>
      <c r="L687" s="1"/>
      <c r="M687" s="1"/>
      <c r="N687" s="1"/>
      <c r="O687" s="3"/>
      <c r="P687" s="1"/>
      <c r="Q687" s="1"/>
      <c r="R687" s="83"/>
    </row>
    <row r="688" spans="1:18" ht="13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3"/>
      <c r="L688" s="1"/>
      <c r="M688" s="1"/>
      <c r="N688" s="1"/>
      <c r="O688" s="3"/>
      <c r="P688" s="1"/>
      <c r="Q688" s="1"/>
      <c r="R688" s="83"/>
    </row>
    <row r="689" spans="1:18" ht="13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3"/>
      <c r="L689" s="1"/>
      <c r="M689" s="1"/>
      <c r="N689" s="1"/>
      <c r="O689" s="3"/>
      <c r="P689" s="1"/>
      <c r="Q689" s="1"/>
      <c r="R689" s="83"/>
    </row>
    <row r="690" spans="1:18" ht="13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3"/>
      <c r="L690" s="1"/>
      <c r="M690" s="1"/>
      <c r="N690" s="1"/>
      <c r="O690" s="3"/>
      <c r="P690" s="1"/>
      <c r="Q690" s="1"/>
      <c r="R690" s="83"/>
    </row>
    <row r="691" spans="1:18" ht="13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3"/>
      <c r="L691" s="1"/>
      <c r="M691" s="1"/>
      <c r="N691" s="1"/>
      <c r="O691" s="3"/>
      <c r="P691" s="1"/>
      <c r="Q691" s="1"/>
      <c r="R691" s="83"/>
    </row>
    <row r="692" spans="1:18" ht="13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3"/>
      <c r="L692" s="1"/>
      <c r="M692" s="1"/>
      <c r="N692" s="1"/>
      <c r="O692" s="3"/>
      <c r="P692" s="1"/>
      <c r="Q692" s="1"/>
      <c r="R692" s="83"/>
    </row>
    <row r="693" spans="1:18" ht="13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3"/>
      <c r="L693" s="1"/>
      <c r="M693" s="1"/>
      <c r="N693" s="1"/>
      <c r="O693" s="3"/>
      <c r="P693" s="1"/>
      <c r="Q693" s="1"/>
      <c r="R693" s="83"/>
    </row>
    <row r="694" spans="1:18" ht="13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3"/>
      <c r="L694" s="1"/>
      <c r="M694" s="1"/>
      <c r="N694" s="1"/>
      <c r="O694" s="3"/>
      <c r="P694" s="1"/>
      <c r="Q694" s="1"/>
      <c r="R694" s="83"/>
    </row>
    <row r="695" spans="1:18" ht="13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3"/>
      <c r="L695" s="1"/>
      <c r="M695" s="1"/>
      <c r="N695" s="1"/>
      <c r="O695" s="3"/>
      <c r="P695" s="1"/>
      <c r="Q695" s="1"/>
      <c r="R695" s="83"/>
    </row>
    <row r="696" spans="1:18" ht="13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3"/>
      <c r="L696" s="1"/>
      <c r="M696" s="1"/>
      <c r="N696" s="1"/>
      <c r="O696" s="3"/>
      <c r="P696" s="1"/>
      <c r="Q696" s="1"/>
      <c r="R696" s="83"/>
    </row>
    <row r="697" spans="1:18" ht="13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3"/>
      <c r="L697" s="1"/>
      <c r="M697" s="1"/>
      <c r="N697" s="1"/>
      <c r="O697" s="3"/>
      <c r="P697" s="1"/>
      <c r="Q697" s="1"/>
      <c r="R697" s="83"/>
    </row>
    <row r="698" spans="1:18" ht="13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3"/>
      <c r="L698" s="1"/>
      <c r="M698" s="1"/>
      <c r="N698" s="1"/>
      <c r="O698" s="3"/>
      <c r="P698" s="1"/>
      <c r="Q698" s="1"/>
      <c r="R698" s="83"/>
    </row>
    <row r="699" spans="1:18" ht="13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3"/>
      <c r="L699" s="1"/>
      <c r="M699" s="1"/>
      <c r="N699" s="1"/>
      <c r="O699" s="3"/>
      <c r="P699" s="1"/>
      <c r="Q699" s="1"/>
      <c r="R699" s="83"/>
    </row>
    <row r="700" spans="1:18" ht="13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3"/>
      <c r="L700" s="1"/>
      <c r="M700" s="1"/>
      <c r="N700" s="1"/>
      <c r="O700" s="3"/>
      <c r="P700" s="1"/>
      <c r="Q700" s="1"/>
      <c r="R700" s="83"/>
    </row>
    <row r="701" spans="1:18" ht="13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3"/>
      <c r="L701" s="1"/>
      <c r="M701" s="1"/>
      <c r="N701" s="1"/>
      <c r="O701" s="3"/>
      <c r="P701" s="1"/>
      <c r="Q701" s="1"/>
      <c r="R701" s="83"/>
    </row>
    <row r="702" spans="1:18" ht="13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3"/>
      <c r="L702" s="1"/>
      <c r="M702" s="1"/>
      <c r="N702" s="1"/>
      <c r="O702" s="3"/>
      <c r="P702" s="1"/>
      <c r="Q702" s="1"/>
      <c r="R702" s="83"/>
    </row>
    <row r="703" spans="1:18" ht="13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3"/>
      <c r="L703" s="1"/>
      <c r="M703" s="1"/>
      <c r="N703" s="1"/>
      <c r="O703" s="3"/>
      <c r="P703" s="1"/>
      <c r="Q703" s="1"/>
      <c r="R703" s="83"/>
    </row>
    <row r="704" spans="1:18" ht="13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3"/>
      <c r="L704" s="1"/>
      <c r="M704" s="1"/>
      <c r="N704" s="1"/>
      <c r="O704" s="3"/>
      <c r="P704" s="1"/>
      <c r="Q704" s="1"/>
      <c r="R704" s="83"/>
    </row>
    <row r="705" spans="1:18" ht="13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3"/>
      <c r="L705" s="1"/>
      <c r="M705" s="1"/>
      <c r="N705" s="1"/>
      <c r="O705" s="3"/>
      <c r="P705" s="1"/>
      <c r="Q705" s="1"/>
      <c r="R705" s="83"/>
    </row>
    <row r="706" spans="1:18" ht="13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3"/>
      <c r="L706" s="1"/>
      <c r="M706" s="1"/>
      <c r="N706" s="1"/>
      <c r="O706" s="3"/>
      <c r="P706" s="1"/>
      <c r="Q706" s="1"/>
      <c r="R706" s="83"/>
    </row>
    <row r="707" spans="1:18" ht="13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3"/>
      <c r="L707" s="1"/>
      <c r="M707" s="1"/>
      <c r="N707" s="1"/>
      <c r="O707" s="3"/>
      <c r="P707" s="1"/>
      <c r="Q707" s="1"/>
      <c r="R707" s="83"/>
    </row>
    <row r="708" spans="1:18" ht="13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3"/>
      <c r="L708" s="1"/>
      <c r="M708" s="1"/>
      <c r="N708" s="1"/>
      <c r="O708" s="3"/>
      <c r="P708" s="1"/>
      <c r="Q708" s="1"/>
      <c r="R708" s="83"/>
    </row>
    <row r="709" spans="1:18" ht="13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3"/>
      <c r="L709" s="1"/>
      <c r="M709" s="1"/>
      <c r="N709" s="1"/>
      <c r="O709" s="3"/>
      <c r="P709" s="1"/>
      <c r="Q709" s="1"/>
      <c r="R709" s="83"/>
    </row>
    <row r="710" spans="1:18" ht="13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3"/>
      <c r="L710" s="1"/>
      <c r="M710" s="1"/>
      <c r="N710" s="1"/>
      <c r="O710" s="3"/>
      <c r="P710" s="1"/>
      <c r="Q710" s="1"/>
      <c r="R710" s="83"/>
    </row>
    <row r="711" spans="1:18" ht="13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3"/>
      <c r="L711" s="1"/>
      <c r="M711" s="1"/>
      <c r="N711" s="1"/>
      <c r="O711" s="3"/>
      <c r="P711" s="1"/>
      <c r="Q711" s="1"/>
      <c r="R711" s="83"/>
    </row>
    <row r="712" spans="1:18" ht="13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3"/>
      <c r="L712" s="1"/>
      <c r="M712" s="1"/>
      <c r="N712" s="1"/>
      <c r="O712" s="3"/>
      <c r="P712" s="1"/>
      <c r="Q712" s="1"/>
      <c r="R712" s="83"/>
    </row>
    <row r="713" spans="1:18" ht="13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3"/>
      <c r="L713" s="1"/>
      <c r="M713" s="1"/>
      <c r="N713" s="1"/>
      <c r="O713" s="3"/>
      <c r="P713" s="1"/>
      <c r="Q713" s="1"/>
      <c r="R713" s="83"/>
    </row>
    <row r="714" spans="1:18" ht="13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3"/>
      <c r="L714" s="1"/>
      <c r="M714" s="1"/>
      <c r="N714" s="1"/>
      <c r="O714" s="3"/>
      <c r="P714" s="1"/>
      <c r="Q714" s="1"/>
      <c r="R714" s="83"/>
    </row>
    <row r="715" spans="1:18" ht="13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3"/>
      <c r="L715" s="1"/>
      <c r="M715" s="1"/>
      <c r="N715" s="1"/>
      <c r="O715" s="3"/>
      <c r="P715" s="1"/>
      <c r="Q715" s="1"/>
      <c r="R715" s="83"/>
    </row>
    <row r="716" spans="1:18" ht="13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3"/>
      <c r="L716" s="1"/>
      <c r="M716" s="1"/>
      <c r="N716" s="1"/>
      <c r="O716" s="3"/>
      <c r="P716" s="1"/>
      <c r="Q716" s="1"/>
      <c r="R716" s="83"/>
    </row>
    <row r="717" spans="1:18" ht="13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3"/>
      <c r="L717" s="1"/>
      <c r="M717" s="1"/>
      <c r="N717" s="1"/>
      <c r="O717" s="3"/>
      <c r="P717" s="1"/>
      <c r="Q717" s="1"/>
      <c r="R717" s="83"/>
    </row>
    <row r="718" spans="1:18" ht="13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3"/>
      <c r="L718" s="1"/>
      <c r="M718" s="1"/>
      <c r="N718" s="1"/>
      <c r="O718" s="3"/>
      <c r="P718" s="1"/>
      <c r="Q718" s="1"/>
      <c r="R718" s="83"/>
    </row>
    <row r="719" spans="1:18" ht="13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3"/>
      <c r="L719" s="1"/>
      <c r="M719" s="1"/>
      <c r="N719" s="1"/>
      <c r="O719" s="3"/>
      <c r="P719" s="1"/>
      <c r="Q719" s="1"/>
      <c r="R719" s="83"/>
    </row>
    <row r="720" spans="1:18" ht="13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3"/>
      <c r="L720" s="1"/>
      <c r="M720" s="1"/>
      <c r="N720" s="1"/>
      <c r="O720" s="3"/>
      <c r="P720" s="1"/>
      <c r="Q720" s="1"/>
      <c r="R720" s="83"/>
    </row>
    <row r="721" spans="1:18" ht="13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3"/>
      <c r="L721" s="1"/>
      <c r="M721" s="1"/>
      <c r="N721" s="1"/>
      <c r="O721" s="3"/>
      <c r="P721" s="1"/>
      <c r="Q721" s="1"/>
      <c r="R721" s="83"/>
    </row>
    <row r="722" spans="1:18" ht="13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3"/>
      <c r="L722" s="1"/>
      <c r="M722" s="1"/>
      <c r="N722" s="1"/>
      <c r="O722" s="3"/>
      <c r="P722" s="1"/>
      <c r="Q722" s="1"/>
      <c r="R722" s="83"/>
    </row>
    <row r="723" spans="1:18" ht="13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3"/>
      <c r="L723" s="1"/>
      <c r="M723" s="1"/>
      <c r="N723" s="1"/>
      <c r="O723" s="3"/>
      <c r="P723" s="1"/>
      <c r="Q723" s="1"/>
      <c r="R723" s="83"/>
    </row>
    <row r="724" spans="1:18" ht="13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3"/>
      <c r="L724" s="1"/>
      <c r="M724" s="1"/>
      <c r="N724" s="1"/>
      <c r="O724" s="3"/>
      <c r="P724" s="1"/>
      <c r="Q724" s="1"/>
      <c r="R724" s="83"/>
    </row>
    <row r="725" spans="1:18" ht="13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3"/>
      <c r="L725" s="1"/>
      <c r="M725" s="1"/>
      <c r="N725" s="1"/>
      <c r="O725" s="3"/>
      <c r="P725" s="1"/>
      <c r="Q725" s="1"/>
      <c r="R725" s="83"/>
    </row>
    <row r="726" spans="1:18" ht="13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3"/>
      <c r="L726" s="1"/>
      <c r="M726" s="1"/>
      <c r="N726" s="1"/>
      <c r="O726" s="3"/>
      <c r="P726" s="1"/>
      <c r="Q726" s="1"/>
      <c r="R726" s="83"/>
    </row>
    <row r="727" spans="1:18" ht="13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3"/>
      <c r="L727" s="1"/>
      <c r="M727" s="1"/>
      <c r="N727" s="1"/>
      <c r="O727" s="3"/>
      <c r="P727" s="1"/>
      <c r="Q727" s="1"/>
      <c r="R727" s="83"/>
    </row>
    <row r="728" spans="1:18" ht="13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3"/>
      <c r="L728" s="1"/>
      <c r="M728" s="1"/>
      <c r="N728" s="1"/>
      <c r="O728" s="3"/>
      <c r="P728" s="1"/>
      <c r="Q728" s="1"/>
      <c r="R728" s="83"/>
    </row>
    <row r="729" spans="1:18" ht="13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3"/>
      <c r="L729" s="1"/>
      <c r="M729" s="1"/>
      <c r="N729" s="1"/>
      <c r="O729" s="3"/>
      <c r="P729" s="1"/>
      <c r="Q729" s="1"/>
      <c r="R729" s="83"/>
    </row>
    <row r="730" spans="1:18" ht="13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3"/>
      <c r="L730" s="1"/>
      <c r="M730" s="1"/>
      <c r="N730" s="1"/>
      <c r="O730" s="3"/>
      <c r="P730" s="1"/>
      <c r="Q730" s="1"/>
      <c r="R730" s="83"/>
    </row>
    <row r="731" spans="1:18" ht="13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3"/>
      <c r="L731" s="1"/>
      <c r="M731" s="1"/>
      <c r="N731" s="1"/>
      <c r="O731" s="3"/>
      <c r="P731" s="1"/>
      <c r="Q731" s="1"/>
      <c r="R731" s="83"/>
    </row>
    <row r="732" spans="1:18" ht="13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3"/>
      <c r="L732" s="1"/>
      <c r="M732" s="1"/>
      <c r="N732" s="1"/>
      <c r="O732" s="3"/>
      <c r="P732" s="1"/>
      <c r="Q732" s="1"/>
      <c r="R732" s="83"/>
    </row>
    <row r="733" spans="1:18" ht="13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3"/>
      <c r="L733" s="1"/>
      <c r="M733" s="1"/>
      <c r="N733" s="1"/>
      <c r="O733" s="3"/>
      <c r="P733" s="1"/>
      <c r="Q733" s="1"/>
      <c r="R733" s="83"/>
    </row>
    <row r="734" spans="1:18" ht="13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3"/>
      <c r="L734" s="1"/>
      <c r="M734" s="1"/>
      <c r="N734" s="1"/>
      <c r="O734" s="3"/>
      <c r="P734" s="1"/>
      <c r="Q734" s="1"/>
      <c r="R734" s="83"/>
    </row>
    <row r="735" spans="1:18" ht="13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3"/>
      <c r="L735" s="1"/>
      <c r="M735" s="1"/>
      <c r="N735" s="1"/>
      <c r="O735" s="3"/>
      <c r="P735" s="1"/>
      <c r="Q735" s="1"/>
      <c r="R735" s="83"/>
    </row>
    <row r="736" spans="1:18" ht="13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3"/>
      <c r="L736" s="1"/>
      <c r="M736" s="1"/>
      <c r="N736" s="1"/>
      <c r="O736" s="3"/>
      <c r="P736" s="1"/>
      <c r="Q736" s="1"/>
      <c r="R736" s="83"/>
    </row>
    <row r="737" spans="1:18" ht="13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3"/>
      <c r="L737" s="1"/>
      <c r="M737" s="1"/>
      <c r="N737" s="1"/>
      <c r="O737" s="3"/>
      <c r="P737" s="1"/>
      <c r="Q737" s="1"/>
      <c r="R737" s="83"/>
    </row>
    <row r="738" spans="1:18" ht="13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3"/>
      <c r="L738" s="1"/>
      <c r="M738" s="1"/>
      <c r="N738" s="1"/>
      <c r="O738" s="3"/>
      <c r="P738" s="1"/>
      <c r="Q738" s="1"/>
      <c r="R738" s="83"/>
    </row>
    <row r="739" spans="1:18" ht="13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3"/>
      <c r="L739" s="1"/>
      <c r="M739" s="1"/>
      <c r="N739" s="1"/>
      <c r="O739" s="3"/>
      <c r="P739" s="1"/>
      <c r="Q739" s="1"/>
      <c r="R739" s="83"/>
    </row>
    <row r="740" spans="1:18" ht="13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3"/>
      <c r="L740" s="1"/>
      <c r="M740" s="1"/>
      <c r="N740" s="1"/>
      <c r="O740" s="3"/>
      <c r="P740" s="1"/>
      <c r="Q740" s="1"/>
      <c r="R740" s="83"/>
    </row>
    <row r="741" spans="1:18" ht="13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3"/>
      <c r="L741" s="1"/>
      <c r="M741" s="1"/>
      <c r="N741" s="1"/>
      <c r="O741" s="3"/>
      <c r="P741" s="1"/>
      <c r="Q741" s="1"/>
      <c r="R741" s="83"/>
    </row>
    <row r="742" spans="1:18" ht="13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3"/>
      <c r="L742" s="1"/>
      <c r="M742" s="1"/>
      <c r="N742" s="1"/>
      <c r="O742" s="3"/>
      <c r="P742" s="1"/>
      <c r="Q742" s="1"/>
      <c r="R742" s="83"/>
    </row>
    <row r="743" spans="1:18" ht="13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3"/>
      <c r="L743" s="1"/>
      <c r="M743" s="1"/>
      <c r="N743" s="1"/>
      <c r="O743" s="3"/>
      <c r="P743" s="1"/>
      <c r="Q743" s="1"/>
      <c r="R743" s="83"/>
    </row>
    <row r="744" spans="1:18" ht="13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3"/>
      <c r="L744" s="1"/>
      <c r="M744" s="1"/>
      <c r="N744" s="1"/>
      <c r="O744" s="3"/>
      <c r="P744" s="1"/>
      <c r="Q744" s="1"/>
      <c r="R744" s="83"/>
    </row>
    <row r="745" spans="1:18" ht="13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3"/>
      <c r="L745" s="1"/>
      <c r="M745" s="1"/>
      <c r="N745" s="1"/>
      <c r="O745" s="3"/>
      <c r="P745" s="1"/>
      <c r="Q745" s="1"/>
      <c r="R745" s="83"/>
    </row>
    <row r="746" spans="1:18" ht="13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3"/>
      <c r="L746" s="1"/>
      <c r="M746" s="1"/>
      <c r="N746" s="1"/>
      <c r="O746" s="3"/>
      <c r="P746" s="1"/>
      <c r="Q746" s="1"/>
      <c r="R746" s="83"/>
    </row>
    <row r="747" spans="1:18" ht="13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3"/>
      <c r="L747" s="1"/>
      <c r="M747" s="1"/>
      <c r="N747" s="1"/>
      <c r="O747" s="3"/>
      <c r="P747" s="1"/>
      <c r="Q747" s="1"/>
      <c r="R747" s="83"/>
    </row>
    <row r="748" spans="1:18" ht="13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3"/>
      <c r="L748" s="1"/>
      <c r="M748" s="1"/>
      <c r="N748" s="1"/>
      <c r="O748" s="3"/>
      <c r="P748" s="1"/>
      <c r="Q748" s="1"/>
      <c r="R748" s="83"/>
    </row>
    <row r="749" spans="1:18" ht="13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3"/>
      <c r="L749" s="1"/>
      <c r="M749" s="1"/>
      <c r="N749" s="1"/>
      <c r="O749" s="3"/>
      <c r="P749" s="1"/>
      <c r="Q749" s="1"/>
      <c r="R749" s="83"/>
    </row>
    <row r="750" spans="1:18" ht="13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3"/>
      <c r="L750" s="1"/>
      <c r="M750" s="1"/>
      <c r="N750" s="1"/>
      <c r="O750" s="3"/>
      <c r="P750" s="1"/>
      <c r="Q750" s="1"/>
      <c r="R750" s="83"/>
    </row>
    <row r="751" spans="1:18" ht="13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3"/>
      <c r="L751" s="1"/>
      <c r="M751" s="1"/>
      <c r="N751" s="1"/>
      <c r="O751" s="3"/>
      <c r="P751" s="1"/>
      <c r="Q751" s="1"/>
      <c r="R751" s="83"/>
    </row>
    <row r="752" spans="1:18" ht="13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3"/>
      <c r="L752" s="1"/>
      <c r="M752" s="1"/>
      <c r="N752" s="1"/>
      <c r="O752" s="3"/>
      <c r="P752" s="1"/>
      <c r="Q752" s="1"/>
      <c r="R752" s="83"/>
    </row>
    <row r="753" spans="1:18" ht="13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3"/>
      <c r="L753" s="1"/>
      <c r="M753" s="1"/>
      <c r="N753" s="1"/>
      <c r="O753" s="3"/>
      <c r="P753" s="1"/>
      <c r="Q753" s="1"/>
      <c r="R753" s="83"/>
    </row>
    <row r="754" spans="1:18" ht="13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3"/>
      <c r="L754" s="1"/>
      <c r="M754" s="1"/>
      <c r="N754" s="1"/>
      <c r="O754" s="3"/>
      <c r="P754" s="1"/>
      <c r="Q754" s="1"/>
      <c r="R754" s="83"/>
    </row>
    <row r="755" spans="1:18" ht="13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3"/>
      <c r="L755" s="1"/>
      <c r="M755" s="1"/>
      <c r="N755" s="1"/>
      <c r="O755" s="3"/>
      <c r="P755" s="1"/>
      <c r="Q755" s="1"/>
      <c r="R755" s="83"/>
    </row>
    <row r="756" spans="1:18" ht="13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3"/>
      <c r="L756" s="1"/>
      <c r="M756" s="1"/>
      <c r="N756" s="1"/>
      <c r="O756" s="3"/>
      <c r="P756" s="1"/>
      <c r="Q756" s="1"/>
      <c r="R756" s="83"/>
    </row>
    <row r="757" spans="1:18" ht="13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3"/>
      <c r="L757" s="1"/>
      <c r="M757" s="1"/>
      <c r="N757" s="1"/>
      <c r="O757" s="3"/>
      <c r="P757" s="1"/>
      <c r="Q757" s="1"/>
      <c r="R757" s="83"/>
    </row>
    <row r="758" spans="1:18" ht="13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3"/>
      <c r="L758" s="1"/>
      <c r="M758" s="1"/>
      <c r="N758" s="1"/>
      <c r="O758" s="3"/>
      <c r="P758" s="1"/>
      <c r="Q758" s="1"/>
      <c r="R758" s="83"/>
    </row>
    <row r="759" spans="1:18" ht="13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3"/>
      <c r="L759" s="1"/>
      <c r="M759" s="1"/>
      <c r="N759" s="1"/>
      <c r="O759" s="3"/>
      <c r="P759" s="1"/>
      <c r="Q759" s="1"/>
      <c r="R759" s="83"/>
    </row>
    <row r="760" spans="1:18" ht="13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3"/>
      <c r="L760" s="1"/>
      <c r="M760" s="1"/>
      <c r="N760" s="1"/>
      <c r="O760" s="3"/>
      <c r="P760" s="1"/>
      <c r="Q760" s="1"/>
      <c r="R760" s="83"/>
    </row>
    <row r="761" spans="1:18" ht="13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3"/>
      <c r="L761" s="1"/>
      <c r="M761" s="1"/>
      <c r="N761" s="1"/>
      <c r="O761" s="3"/>
      <c r="P761" s="1"/>
      <c r="Q761" s="1"/>
      <c r="R761" s="83"/>
    </row>
    <row r="762" spans="1:18" ht="13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3"/>
      <c r="L762" s="1"/>
      <c r="M762" s="1"/>
      <c r="N762" s="1"/>
      <c r="O762" s="3"/>
      <c r="P762" s="1"/>
      <c r="Q762" s="1"/>
      <c r="R762" s="83"/>
    </row>
    <row r="763" spans="1:18" ht="13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3"/>
      <c r="L763" s="1"/>
      <c r="M763" s="1"/>
      <c r="N763" s="1"/>
      <c r="O763" s="3"/>
      <c r="P763" s="1"/>
      <c r="Q763" s="1"/>
      <c r="R763" s="83"/>
    </row>
    <row r="764" spans="1:18" ht="13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3"/>
      <c r="L764" s="1"/>
      <c r="M764" s="1"/>
      <c r="N764" s="1"/>
      <c r="O764" s="3"/>
      <c r="P764" s="1"/>
      <c r="Q764" s="1"/>
      <c r="R764" s="83"/>
    </row>
    <row r="765" spans="1:18" ht="13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3"/>
      <c r="L765" s="1"/>
      <c r="M765" s="1"/>
      <c r="N765" s="1"/>
      <c r="O765" s="3"/>
      <c r="P765" s="1"/>
      <c r="Q765" s="1"/>
      <c r="R765" s="83"/>
    </row>
    <row r="766" spans="1:18" ht="13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3"/>
      <c r="L766" s="1"/>
      <c r="M766" s="1"/>
      <c r="N766" s="1"/>
      <c r="O766" s="3"/>
      <c r="P766" s="1"/>
      <c r="Q766" s="1"/>
      <c r="R766" s="83"/>
    </row>
    <row r="767" spans="1:18" ht="13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3"/>
      <c r="L767" s="1"/>
      <c r="M767" s="1"/>
      <c r="N767" s="1"/>
      <c r="O767" s="3"/>
      <c r="P767" s="1"/>
      <c r="Q767" s="1"/>
      <c r="R767" s="83"/>
    </row>
    <row r="768" spans="1:18" ht="13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3"/>
      <c r="L768" s="1"/>
      <c r="M768" s="1"/>
      <c r="N768" s="1"/>
      <c r="O768" s="3"/>
      <c r="P768" s="1"/>
      <c r="Q768" s="1"/>
      <c r="R768" s="83"/>
    </row>
    <row r="769" spans="1:18" ht="13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3"/>
      <c r="L769" s="1"/>
      <c r="M769" s="1"/>
      <c r="N769" s="1"/>
      <c r="O769" s="3"/>
      <c r="P769" s="1"/>
      <c r="Q769" s="1"/>
      <c r="R769" s="83"/>
    </row>
    <row r="770" spans="1:18" ht="13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3"/>
      <c r="L770" s="1"/>
      <c r="M770" s="1"/>
      <c r="N770" s="1"/>
      <c r="O770" s="3"/>
      <c r="P770" s="1"/>
      <c r="Q770" s="1"/>
      <c r="R770" s="83"/>
    </row>
    <row r="771" spans="1:18" ht="13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3"/>
      <c r="L771" s="1"/>
      <c r="M771" s="1"/>
      <c r="N771" s="1"/>
      <c r="O771" s="3"/>
      <c r="P771" s="1"/>
      <c r="Q771" s="1"/>
      <c r="R771" s="83"/>
    </row>
    <row r="772" spans="1:18" ht="13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3"/>
      <c r="L772" s="1"/>
      <c r="M772" s="1"/>
      <c r="N772" s="1"/>
      <c r="O772" s="3"/>
      <c r="P772" s="1"/>
      <c r="Q772" s="1"/>
      <c r="R772" s="83"/>
    </row>
    <row r="773" spans="1:18" ht="13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3"/>
      <c r="L773" s="1"/>
      <c r="M773" s="1"/>
      <c r="N773" s="1"/>
      <c r="O773" s="3"/>
      <c r="P773" s="1"/>
      <c r="Q773" s="1"/>
      <c r="R773" s="83"/>
    </row>
    <row r="774" spans="1:18" ht="13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3"/>
      <c r="L774" s="1"/>
      <c r="M774" s="1"/>
      <c r="N774" s="1"/>
      <c r="O774" s="3"/>
      <c r="P774" s="1"/>
      <c r="Q774" s="1"/>
      <c r="R774" s="83"/>
    </row>
    <row r="775" spans="1:18" ht="13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3"/>
      <c r="L775" s="1"/>
      <c r="M775" s="1"/>
      <c r="N775" s="1"/>
      <c r="O775" s="3"/>
      <c r="P775" s="1"/>
      <c r="Q775" s="1"/>
      <c r="R775" s="83"/>
    </row>
    <row r="776" spans="1:18" ht="13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3"/>
      <c r="L776" s="1"/>
      <c r="M776" s="1"/>
      <c r="N776" s="1"/>
      <c r="O776" s="3"/>
      <c r="P776" s="1"/>
      <c r="Q776" s="1"/>
      <c r="R776" s="83"/>
    </row>
    <row r="777" spans="1:18" ht="13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3"/>
      <c r="L777" s="1"/>
      <c r="M777" s="1"/>
      <c r="N777" s="1"/>
      <c r="O777" s="3"/>
      <c r="P777" s="1"/>
      <c r="Q777" s="1"/>
      <c r="R777" s="83"/>
    </row>
    <row r="778" spans="1:18" ht="13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3"/>
      <c r="L778" s="1"/>
      <c r="M778" s="1"/>
      <c r="N778" s="1"/>
      <c r="O778" s="3"/>
      <c r="P778" s="1"/>
      <c r="Q778" s="1"/>
      <c r="R778" s="83"/>
    </row>
    <row r="779" spans="1:18" ht="13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3"/>
      <c r="L779" s="1"/>
      <c r="M779" s="1"/>
      <c r="N779" s="1"/>
      <c r="O779" s="3"/>
      <c r="P779" s="1"/>
      <c r="Q779" s="1"/>
      <c r="R779" s="83"/>
    </row>
    <row r="780" spans="1:18" ht="13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3"/>
      <c r="L780" s="1"/>
      <c r="M780" s="1"/>
      <c r="N780" s="1"/>
      <c r="O780" s="3"/>
      <c r="P780" s="1"/>
      <c r="Q780" s="1"/>
      <c r="R780" s="83"/>
    </row>
    <row r="781" spans="1:18" ht="13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3"/>
      <c r="L781" s="1"/>
      <c r="M781" s="1"/>
      <c r="N781" s="1"/>
      <c r="O781" s="3"/>
      <c r="P781" s="1"/>
      <c r="Q781" s="1"/>
      <c r="R781" s="83"/>
    </row>
    <row r="782" spans="1:18" ht="13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3"/>
      <c r="L782" s="1"/>
      <c r="M782" s="1"/>
      <c r="N782" s="1"/>
      <c r="O782" s="3"/>
      <c r="P782" s="1"/>
      <c r="Q782" s="1"/>
      <c r="R782" s="83"/>
    </row>
    <row r="783" spans="1:18" ht="13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3"/>
      <c r="L783" s="1"/>
      <c r="M783" s="1"/>
      <c r="N783" s="1"/>
      <c r="O783" s="3"/>
      <c r="P783" s="1"/>
      <c r="Q783" s="1"/>
      <c r="R783" s="83"/>
    </row>
    <row r="784" spans="1:18" ht="13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3"/>
      <c r="L784" s="1"/>
      <c r="M784" s="1"/>
      <c r="N784" s="1"/>
      <c r="O784" s="3"/>
      <c r="P784" s="1"/>
      <c r="Q784" s="1"/>
      <c r="R784" s="83"/>
    </row>
    <row r="785" spans="1:18" ht="13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3"/>
      <c r="L785" s="1"/>
      <c r="M785" s="1"/>
      <c r="N785" s="1"/>
      <c r="O785" s="3"/>
      <c r="P785" s="1"/>
      <c r="Q785" s="1"/>
      <c r="R785" s="83"/>
    </row>
    <row r="786" spans="1:18" ht="13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3"/>
      <c r="L786" s="1"/>
      <c r="M786" s="1"/>
      <c r="N786" s="1"/>
      <c r="O786" s="3"/>
      <c r="P786" s="1"/>
      <c r="Q786" s="1"/>
      <c r="R786" s="83"/>
    </row>
    <row r="787" spans="1:18" ht="13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3"/>
      <c r="L787" s="1"/>
      <c r="M787" s="1"/>
      <c r="N787" s="1"/>
      <c r="O787" s="3"/>
      <c r="P787" s="1"/>
      <c r="Q787" s="1"/>
      <c r="R787" s="83"/>
    </row>
    <row r="788" spans="1:18" ht="13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3"/>
      <c r="L788" s="1"/>
      <c r="M788" s="1"/>
      <c r="N788" s="1"/>
      <c r="O788" s="3"/>
      <c r="P788" s="1"/>
      <c r="Q788" s="1"/>
      <c r="R788" s="83"/>
    </row>
    <row r="789" spans="1:18" ht="13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3"/>
      <c r="L789" s="1"/>
      <c r="M789" s="1"/>
      <c r="N789" s="1"/>
      <c r="O789" s="3"/>
      <c r="P789" s="1"/>
      <c r="Q789" s="1"/>
      <c r="R789" s="83"/>
    </row>
    <row r="790" spans="1:18" ht="13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3"/>
      <c r="L790" s="1"/>
      <c r="M790" s="1"/>
      <c r="N790" s="1"/>
      <c r="O790" s="3"/>
      <c r="P790" s="1"/>
      <c r="Q790" s="1"/>
      <c r="R790" s="83"/>
    </row>
    <row r="791" spans="1:18" ht="13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3"/>
      <c r="L791" s="1"/>
      <c r="M791" s="1"/>
      <c r="N791" s="1"/>
      <c r="O791" s="3"/>
      <c r="P791" s="1"/>
      <c r="Q791" s="1"/>
      <c r="R791" s="83"/>
    </row>
    <row r="792" spans="1:18" ht="13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3"/>
      <c r="L792" s="1"/>
      <c r="M792" s="1"/>
      <c r="N792" s="1"/>
      <c r="O792" s="3"/>
      <c r="P792" s="1"/>
      <c r="Q792" s="1"/>
      <c r="R792" s="83"/>
    </row>
    <row r="793" spans="1:18" ht="13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3"/>
      <c r="L793" s="1"/>
      <c r="M793" s="1"/>
      <c r="N793" s="1"/>
      <c r="O793" s="3"/>
      <c r="P793" s="1"/>
      <c r="Q793" s="1"/>
      <c r="R793" s="83"/>
    </row>
    <row r="794" spans="1:18" ht="13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3"/>
      <c r="L794" s="1"/>
      <c r="M794" s="1"/>
      <c r="N794" s="1"/>
      <c r="O794" s="3"/>
      <c r="P794" s="1"/>
      <c r="Q794" s="1"/>
      <c r="R794" s="83"/>
    </row>
    <row r="795" spans="1:18" ht="13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3"/>
      <c r="L795" s="1"/>
      <c r="M795" s="1"/>
      <c r="N795" s="1"/>
      <c r="O795" s="3"/>
      <c r="P795" s="1"/>
      <c r="Q795" s="1"/>
      <c r="R795" s="83"/>
    </row>
    <row r="796" spans="1:18" ht="13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3"/>
      <c r="L796" s="1"/>
      <c r="M796" s="1"/>
      <c r="N796" s="1"/>
      <c r="O796" s="3"/>
      <c r="P796" s="1"/>
      <c r="Q796" s="1"/>
      <c r="R796" s="83"/>
    </row>
    <row r="797" spans="1:18" ht="13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3"/>
      <c r="L797" s="1"/>
      <c r="M797" s="1"/>
      <c r="N797" s="1"/>
      <c r="O797" s="3"/>
      <c r="P797" s="1"/>
      <c r="Q797" s="1"/>
      <c r="R797" s="83"/>
    </row>
    <row r="798" spans="1:18" ht="13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3"/>
      <c r="L798" s="1"/>
      <c r="M798" s="1"/>
      <c r="N798" s="1"/>
      <c r="O798" s="3"/>
      <c r="P798" s="1"/>
      <c r="Q798" s="1"/>
      <c r="R798" s="83"/>
    </row>
    <row r="799" spans="1:18" ht="13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3"/>
      <c r="L799" s="1"/>
      <c r="M799" s="1"/>
      <c r="N799" s="1"/>
      <c r="O799" s="3"/>
      <c r="P799" s="1"/>
      <c r="Q799" s="1"/>
      <c r="R799" s="83"/>
    </row>
    <row r="800" spans="1:18" ht="13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3"/>
      <c r="L800" s="1"/>
      <c r="M800" s="1"/>
      <c r="N800" s="1"/>
      <c r="O800" s="3"/>
      <c r="P800" s="1"/>
      <c r="Q800" s="1"/>
      <c r="R800" s="83"/>
    </row>
    <row r="801" spans="1:18" ht="13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3"/>
      <c r="L801" s="1"/>
      <c r="M801" s="1"/>
      <c r="N801" s="1"/>
      <c r="O801" s="3"/>
      <c r="P801" s="1"/>
      <c r="Q801" s="1"/>
      <c r="R801" s="83"/>
    </row>
    <row r="802" spans="1:18" ht="13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3"/>
      <c r="L802" s="1"/>
      <c r="M802" s="1"/>
      <c r="N802" s="1"/>
      <c r="O802" s="3"/>
      <c r="P802" s="1"/>
      <c r="Q802" s="1"/>
      <c r="R802" s="83"/>
    </row>
    <row r="803" spans="1:18" ht="13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3"/>
      <c r="L803" s="1"/>
      <c r="M803" s="1"/>
      <c r="N803" s="1"/>
      <c r="O803" s="3"/>
      <c r="P803" s="1"/>
      <c r="Q803" s="1"/>
      <c r="R803" s="83"/>
    </row>
    <row r="804" spans="1:18" ht="13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3"/>
      <c r="L804" s="1"/>
      <c r="M804" s="1"/>
      <c r="N804" s="1"/>
      <c r="O804" s="3"/>
      <c r="P804" s="1"/>
      <c r="Q804" s="1"/>
      <c r="R804" s="83"/>
    </row>
    <row r="805" spans="1:18" ht="13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3"/>
      <c r="L805" s="1"/>
      <c r="M805" s="1"/>
      <c r="N805" s="1"/>
      <c r="O805" s="3"/>
      <c r="P805" s="1"/>
      <c r="Q805" s="1"/>
      <c r="R805" s="83"/>
    </row>
    <row r="806" spans="1:18" ht="13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3"/>
      <c r="L806" s="1"/>
      <c r="M806" s="1"/>
      <c r="N806" s="1"/>
      <c r="O806" s="3"/>
      <c r="P806" s="1"/>
      <c r="Q806" s="1"/>
      <c r="R806" s="83"/>
    </row>
    <row r="807" spans="1:18" ht="13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3"/>
      <c r="L807" s="1"/>
      <c r="M807" s="1"/>
      <c r="N807" s="1"/>
      <c r="O807" s="3"/>
      <c r="P807" s="1"/>
      <c r="Q807" s="1"/>
      <c r="R807" s="83"/>
    </row>
    <row r="808" spans="1:18" ht="13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3"/>
      <c r="L808" s="1"/>
      <c r="M808" s="1"/>
      <c r="N808" s="1"/>
      <c r="O808" s="3"/>
      <c r="P808" s="1"/>
      <c r="Q808" s="1"/>
      <c r="R808" s="83"/>
    </row>
    <row r="809" spans="1:18" ht="13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3"/>
      <c r="L809" s="1"/>
      <c r="M809" s="1"/>
      <c r="N809" s="1"/>
      <c r="O809" s="3"/>
      <c r="P809" s="1"/>
      <c r="Q809" s="1"/>
      <c r="R809" s="83"/>
    </row>
    <row r="810" spans="1:18" ht="13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3"/>
      <c r="L810" s="1"/>
      <c r="M810" s="1"/>
      <c r="N810" s="1"/>
      <c r="O810" s="3"/>
      <c r="P810" s="1"/>
      <c r="Q810" s="1"/>
      <c r="R810" s="83"/>
    </row>
    <row r="811" spans="1:18" ht="13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3"/>
      <c r="L811" s="1"/>
      <c r="M811" s="1"/>
      <c r="N811" s="1"/>
      <c r="O811" s="3"/>
      <c r="P811" s="1"/>
      <c r="Q811" s="1"/>
      <c r="R811" s="83"/>
    </row>
    <row r="812" spans="1:18" ht="13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3"/>
      <c r="L812" s="1"/>
      <c r="M812" s="1"/>
      <c r="N812" s="1"/>
      <c r="O812" s="3"/>
      <c r="P812" s="1"/>
      <c r="Q812" s="1"/>
      <c r="R812" s="83"/>
    </row>
    <row r="813" spans="1:18" ht="13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3"/>
      <c r="L813" s="1"/>
      <c r="M813" s="1"/>
      <c r="N813" s="1"/>
      <c r="O813" s="3"/>
      <c r="P813" s="1"/>
      <c r="Q813" s="1"/>
      <c r="R813" s="83"/>
    </row>
    <row r="814" spans="1:18" ht="13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3"/>
      <c r="L814" s="1"/>
      <c r="M814" s="1"/>
      <c r="N814" s="1"/>
      <c r="O814" s="3"/>
      <c r="P814" s="1"/>
      <c r="Q814" s="1"/>
      <c r="R814" s="83"/>
    </row>
    <row r="815" spans="1:18" ht="13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3"/>
      <c r="L815" s="1"/>
      <c r="M815" s="1"/>
      <c r="N815" s="1"/>
      <c r="O815" s="3"/>
      <c r="P815" s="1"/>
      <c r="Q815" s="1"/>
      <c r="R815" s="83"/>
    </row>
    <row r="816" spans="1:18" ht="13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3"/>
      <c r="L816" s="1"/>
      <c r="M816" s="1"/>
      <c r="N816" s="1"/>
      <c r="O816" s="3"/>
      <c r="P816" s="1"/>
      <c r="Q816" s="1"/>
      <c r="R816" s="83"/>
    </row>
    <row r="817" spans="1:18" ht="13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3"/>
      <c r="L817" s="1"/>
      <c r="M817" s="1"/>
      <c r="N817" s="1"/>
      <c r="O817" s="3"/>
      <c r="P817" s="1"/>
      <c r="Q817" s="1"/>
      <c r="R817" s="83"/>
    </row>
    <row r="818" spans="1:18" ht="13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3"/>
      <c r="L818" s="1"/>
      <c r="M818" s="1"/>
      <c r="N818" s="1"/>
      <c r="O818" s="3"/>
      <c r="P818" s="1"/>
      <c r="Q818" s="1"/>
      <c r="R818" s="83"/>
    </row>
    <row r="819" spans="1:18" ht="13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3"/>
      <c r="L819" s="1"/>
      <c r="M819" s="1"/>
      <c r="N819" s="1"/>
      <c r="O819" s="3"/>
      <c r="P819" s="1"/>
      <c r="Q819" s="1"/>
      <c r="R819" s="83"/>
    </row>
    <row r="820" spans="1:18" ht="13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3"/>
      <c r="L820" s="1"/>
      <c r="M820" s="1"/>
      <c r="N820" s="1"/>
      <c r="O820" s="3"/>
      <c r="P820" s="1"/>
      <c r="Q820" s="1"/>
      <c r="R820" s="83"/>
    </row>
    <row r="821" spans="1:18" ht="13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3"/>
      <c r="L821" s="1"/>
      <c r="M821" s="1"/>
      <c r="N821" s="1"/>
      <c r="O821" s="3"/>
      <c r="P821" s="1"/>
      <c r="Q821" s="1"/>
      <c r="R821" s="83"/>
    </row>
    <row r="822" spans="1:18" ht="13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3"/>
      <c r="L822" s="1"/>
      <c r="M822" s="1"/>
      <c r="N822" s="1"/>
      <c r="O822" s="3"/>
      <c r="P822" s="1"/>
      <c r="Q822" s="1"/>
      <c r="R822" s="83"/>
    </row>
    <row r="823" spans="1:18" ht="13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3"/>
      <c r="L823" s="1"/>
      <c r="M823" s="1"/>
      <c r="N823" s="1"/>
      <c r="O823" s="3"/>
      <c r="P823" s="1"/>
      <c r="Q823" s="1"/>
      <c r="R823" s="83"/>
    </row>
    <row r="824" spans="1:18" ht="13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3"/>
      <c r="L824" s="1"/>
      <c r="M824" s="1"/>
      <c r="N824" s="1"/>
      <c r="O824" s="3"/>
      <c r="P824" s="1"/>
      <c r="Q824" s="1"/>
      <c r="R824" s="83"/>
    </row>
    <row r="825" spans="1:18" ht="13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3"/>
      <c r="L825" s="1"/>
      <c r="M825" s="1"/>
      <c r="N825" s="1"/>
      <c r="O825" s="3"/>
      <c r="P825" s="1"/>
      <c r="Q825" s="1"/>
      <c r="R825" s="83"/>
    </row>
    <row r="826" spans="1:18" ht="13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3"/>
      <c r="L826" s="1"/>
      <c r="M826" s="1"/>
      <c r="N826" s="1"/>
      <c r="O826" s="3"/>
      <c r="P826" s="1"/>
      <c r="Q826" s="1"/>
      <c r="R826" s="83"/>
    </row>
    <row r="827" spans="1:18" ht="13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3"/>
      <c r="L827" s="1"/>
      <c r="M827" s="1"/>
      <c r="N827" s="1"/>
      <c r="O827" s="3"/>
      <c r="P827" s="1"/>
      <c r="Q827" s="1"/>
      <c r="R827" s="83"/>
    </row>
    <row r="828" spans="1:18" ht="13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3"/>
      <c r="L828" s="1"/>
      <c r="M828" s="1"/>
      <c r="N828" s="1"/>
      <c r="O828" s="3"/>
      <c r="P828" s="1"/>
      <c r="Q828" s="1"/>
      <c r="R828" s="83"/>
    </row>
    <row r="829" spans="1:18" ht="13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3"/>
      <c r="L829" s="1"/>
      <c r="M829" s="1"/>
      <c r="N829" s="1"/>
      <c r="O829" s="3"/>
      <c r="P829" s="1"/>
      <c r="Q829" s="1"/>
      <c r="R829" s="83"/>
    </row>
    <row r="830" spans="1:18" ht="13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3"/>
      <c r="L830" s="1"/>
      <c r="M830" s="1"/>
      <c r="N830" s="1"/>
      <c r="O830" s="3"/>
      <c r="P830" s="1"/>
      <c r="Q830" s="1"/>
      <c r="R830" s="83"/>
    </row>
    <row r="831" spans="1:18" ht="13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3"/>
      <c r="L831" s="1"/>
      <c r="M831" s="1"/>
      <c r="N831" s="1"/>
      <c r="O831" s="3"/>
      <c r="P831" s="1"/>
      <c r="Q831" s="1"/>
      <c r="R831" s="83"/>
    </row>
    <row r="832" spans="1:18" ht="13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3"/>
      <c r="L832" s="1"/>
      <c r="M832" s="1"/>
      <c r="N832" s="1"/>
      <c r="O832" s="3"/>
      <c r="P832" s="1"/>
      <c r="Q832" s="1"/>
      <c r="R832" s="83"/>
    </row>
    <row r="833" spans="1:18" ht="13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3"/>
      <c r="L833" s="1"/>
      <c r="M833" s="1"/>
      <c r="N833" s="1"/>
      <c r="O833" s="3"/>
      <c r="P833" s="1"/>
      <c r="Q833" s="1"/>
      <c r="R833" s="83"/>
    </row>
    <row r="834" spans="1:18" ht="13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3"/>
      <c r="L834" s="1"/>
      <c r="M834" s="1"/>
      <c r="N834" s="1"/>
      <c r="O834" s="3"/>
      <c r="P834" s="1"/>
      <c r="Q834" s="1"/>
      <c r="R834" s="83"/>
    </row>
    <row r="835" spans="1:18" ht="13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3"/>
      <c r="L835" s="1"/>
      <c r="M835" s="1"/>
      <c r="N835" s="1"/>
      <c r="O835" s="3"/>
      <c r="P835" s="1"/>
      <c r="Q835" s="1"/>
      <c r="R835" s="83"/>
    </row>
    <row r="836" spans="1:18" ht="13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3"/>
      <c r="L836" s="1"/>
      <c r="M836" s="1"/>
      <c r="N836" s="1"/>
      <c r="O836" s="3"/>
      <c r="P836" s="1"/>
      <c r="Q836" s="1"/>
      <c r="R836" s="83"/>
    </row>
    <row r="837" spans="1:18" ht="13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3"/>
      <c r="L837" s="1"/>
      <c r="M837" s="1"/>
      <c r="N837" s="1"/>
      <c r="O837" s="3"/>
      <c r="P837" s="1"/>
      <c r="Q837" s="1"/>
      <c r="R837" s="83"/>
    </row>
    <row r="838" spans="1:18" ht="13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3"/>
      <c r="L838" s="1"/>
      <c r="M838" s="1"/>
      <c r="N838" s="1"/>
      <c r="O838" s="3"/>
      <c r="P838" s="1"/>
      <c r="Q838" s="1"/>
      <c r="R838" s="83"/>
    </row>
    <row r="839" spans="1:18" ht="13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3"/>
      <c r="L839" s="1"/>
      <c r="M839" s="1"/>
      <c r="N839" s="1"/>
      <c r="O839" s="3"/>
      <c r="P839" s="1"/>
      <c r="Q839" s="1"/>
      <c r="R839" s="83"/>
    </row>
    <row r="840" spans="1:18" ht="13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3"/>
      <c r="L840" s="1"/>
      <c r="M840" s="1"/>
      <c r="N840" s="1"/>
      <c r="O840" s="3"/>
      <c r="P840" s="1"/>
      <c r="Q840" s="1"/>
      <c r="R840" s="83"/>
    </row>
    <row r="841" spans="1:18" ht="13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3"/>
      <c r="L841" s="1"/>
      <c r="M841" s="1"/>
      <c r="N841" s="1"/>
      <c r="O841" s="3"/>
      <c r="P841" s="1"/>
      <c r="Q841" s="1"/>
      <c r="R841" s="83"/>
    </row>
    <row r="842" spans="1:18" ht="13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3"/>
      <c r="L842" s="1"/>
      <c r="M842" s="1"/>
      <c r="N842" s="1"/>
      <c r="O842" s="3"/>
      <c r="P842" s="1"/>
      <c r="Q842" s="1"/>
      <c r="R842" s="83"/>
    </row>
    <row r="843" spans="1:18" ht="13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3"/>
      <c r="L843" s="1"/>
      <c r="M843" s="1"/>
      <c r="N843" s="1"/>
      <c r="O843" s="3"/>
      <c r="P843" s="1"/>
      <c r="Q843" s="1"/>
      <c r="R843" s="83"/>
    </row>
    <row r="844" spans="1:18" ht="13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3"/>
      <c r="L844" s="1"/>
      <c r="M844" s="1"/>
      <c r="N844" s="1"/>
      <c r="O844" s="3"/>
      <c r="P844" s="1"/>
      <c r="Q844" s="1"/>
      <c r="R844" s="83"/>
    </row>
    <row r="845" spans="1:18" ht="13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3"/>
      <c r="L845" s="1"/>
      <c r="M845" s="1"/>
      <c r="N845" s="1"/>
      <c r="O845" s="3"/>
      <c r="P845" s="1"/>
      <c r="Q845" s="1"/>
      <c r="R845" s="83"/>
    </row>
    <row r="846" spans="1:18" ht="13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3"/>
      <c r="L846" s="1"/>
      <c r="M846" s="1"/>
      <c r="N846" s="1"/>
      <c r="O846" s="3"/>
      <c r="P846" s="1"/>
      <c r="Q846" s="1"/>
      <c r="R846" s="83"/>
    </row>
    <row r="847" spans="1:18" ht="13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3"/>
      <c r="L847" s="1"/>
      <c r="M847" s="1"/>
      <c r="N847" s="1"/>
      <c r="O847" s="3"/>
      <c r="P847" s="1"/>
      <c r="Q847" s="1"/>
      <c r="R847" s="83"/>
    </row>
    <row r="848" spans="1:18" ht="13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3"/>
      <c r="L848" s="1"/>
      <c r="M848" s="1"/>
      <c r="N848" s="1"/>
      <c r="O848" s="3"/>
      <c r="P848" s="1"/>
      <c r="Q848" s="1"/>
      <c r="R848" s="83"/>
    </row>
    <row r="849" spans="1:18" ht="13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3"/>
      <c r="L849" s="1"/>
      <c r="M849" s="1"/>
      <c r="N849" s="1"/>
      <c r="O849" s="3"/>
      <c r="P849" s="1"/>
      <c r="Q849" s="1"/>
      <c r="R849" s="83"/>
    </row>
    <row r="850" spans="1:18" ht="13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3"/>
      <c r="L850" s="1"/>
      <c r="M850" s="1"/>
      <c r="N850" s="1"/>
      <c r="O850" s="3"/>
      <c r="P850" s="1"/>
      <c r="Q850" s="1"/>
      <c r="R850" s="83"/>
    </row>
    <row r="851" spans="1:18" ht="13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3"/>
      <c r="L851" s="1"/>
      <c r="M851" s="1"/>
      <c r="N851" s="1"/>
      <c r="O851" s="3"/>
      <c r="P851" s="1"/>
      <c r="Q851" s="1"/>
      <c r="R851" s="83"/>
    </row>
    <row r="852" spans="1:18" ht="13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3"/>
      <c r="L852" s="1"/>
      <c r="M852" s="1"/>
      <c r="N852" s="1"/>
      <c r="O852" s="3"/>
      <c r="P852" s="1"/>
      <c r="Q852" s="1"/>
      <c r="R852" s="83"/>
    </row>
    <row r="853" spans="1:18" ht="13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3"/>
      <c r="L853" s="1"/>
      <c r="M853" s="1"/>
      <c r="N853" s="1"/>
      <c r="O853" s="3"/>
      <c r="P853" s="1"/>
      <c r="Q853" s="1"/>
      <c r="R853" s="83"/>
    </row>
    <row r="854" spans="1:18" ht="13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3"/>
      <c r="L854" s="1"/>
      <c r="M854" s="1"/>
      <c r="N854" s="1"/>
      <c r="O854" s="3"/>
      <c r="P854" s="1"/>
      <c r="Q854" s="1"/>
      <c r="R854" s="83"/>
    </row>
    <row r="855" spans="1:18" ht="13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3"/>
      <c r="L855" s="1"/>
      <c r="M855" s="1"/>
      <c r="N855" s="1"/>
      <c r="O855" s="3"/>
      <c r="P855" s="1"/>
      <c r="Q855" s="1"/>
      <c r="R855" s="83"/>
    </row>
    <row r="856" spans="1:18" ht="13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3"/>
      <c r="L856" s="1"/>
      <c r="M856" s="1"/>
      <c r="N856" s="1"/>
      <c r="O856" s="3"/>
      <c r="P856" s="1"/>
      <c r="Q856" s="1"/>
      <c r="R856" s="83"/>
    </row>
    <row r="857" spans="1:18" ht="13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3"/>
      <c r="L857" s="1"/>
      <c r="M857" s="1"/>
      <c r="N857" s="1"/>
      <c r="O857" s="3"/>
      <c r="P857" s="1"/>
      <c r="Q857" s="1"/>
      <c r="R857" s="83"/>
    </row>
    <row r="858" spans="1:18" ht="13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3"/>
      <c r="L858" s="1"/>
      <c r="M858" s="1"/>
      <c r="N858" s="1"/>
      <c r="O858" s="3"/>
      <c r="P858" s="1"/>
      <c r="Q858" s="1"/>
      <c r="R858" s="83"/>
    </row>
    <row r="859" spans="1:18" ht="13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3"/>
      <c r="L859" s="1"/>
      <c r="M859" s="1"/>
      <c r="N859" s="1"/>
      <c r="O859" s="3"/>
      <c r="P859" s="1"/>
      <c r="Q859" s="1"/>
      <c r="R859" s="83"/>
    </row>
    <row r="860" spans="1:18" ht="13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3"/>
      <c r="L860" s="1"/>
      <c r="M860" s="1"/>
      <c r="N860" s="1"/>
      <c r="O860" s="3"/>
      <c r="P860" s="1"/>
      <c r="Q860" s="1"/>
      <c r="R860" s="83"/>
    </row>
    <row r="861" spans="1:18" ht="13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3"/>
      <c r="L861" s="1"/>
      <c r="M861" s="1"/>
      <c r="N861" s="1"/>
      <c r="O861" s="3"/>
      <c r="P861" s="1"/>
      <c r="Q861" s="1"/>
      <c r="R861" s="83"/>
    </row>
    <row r="862" spans="1:18" ht="13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3"/>
      <c r="L862" s="1"/>
      <c r="M862" s="1"/>
      <c r="N862" s="1"/>
      <c r="O862" s="3"/>
      <c r="P862" s="1"/>
      <c r="Q862" s="1"/>
      <c r="R862" s="83"/>
    </row>
    <row r="863" spans="1:18" ht="13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3"/>
      <c r="L863" s="1"/>
      <c r="M863" s="1"/>
      <c r="N863" s="1"/>
      <c r="O863" s="3"/>
      <c r="P863" s="1"/>
      <c r="Q863" s="1"/>
      <c r="R863" s="83"/>
    </row>
    <row r="864" spans="1:18" ht="13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3"/>
      <c r="L864" s="1"/>
      <c r="M864" s="1"/>
      <c r="N864" s="1"/>
      <c r="O864" s="3"/>
      <c r="P864" s="1"/>
      <c r="Q864" s="1"/>
      <c r="R864" s="83"/>
    </row>
    <row r="865" spans="1:18" ht="13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3"/>
      <c r="L865" s="1"/>
      <c r="M865" s="1"/>
      <c r="N865" s="1"/>
      <c r="O865" s="3"/>
      <c r="P865" s="1"/>
      <c r="Q865" s="1"/>
      <c r="R865" s="83"/>
    </row>
    <row r="866" spans="1:18" ht="13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3"/>
      <c r="L866" s="1"/>
      <c r="M866" s="1"/>
      <c r="N866" s="1"/>
      <c r="O866" s="3"/>
      <c r="P866" s="1"/>
      <c r="Q866" s="1"/>
      <c r="R866" s="83"/>
    </row>
    <row r="867" spans="1:18" ht="13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3"/>
      <c r="L867" s="1"/>
      <c r="M867" s="1"/>
      <c r="N867" s="1"/>
      <c r="O867" s="3"/>
      <c r="P867" s="1"/>
      <c r="Q867" s="1"/>
      <c r="R867" s="83"/>
    </row>
    <row r="868" spans="1:18" ht="13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3"/>
      <c r="L868" s="1"/>
      <c r="M868" s="1"/>
      <c r="N868" s="1"/>
      <c r="O868" s="3"/>
      <c r="P868" s="1"/>
      <c r="Q868" s="1"/>
      <c r="R868" s="83"/>
    </row>
    <row r="869" spans="1:18" ht="13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3"/>
      <c r="L869" s="1"/>
      <c r="M869" s="1"/>
      <c r="N869" s="1"/>
      <c r="O869" s="3"/>
      <c r="P869" s="1"/>
      <c r="Q869" s="1"/>
      <c r="R869" s="83"/>
    </row>
    <row r="870" spans="1:18" ht="13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3"/>
      <c r="L870" s="1"/>
      <c r="M870" s="1"/>
      <c r="N870" s="1"/>
      <c r="O870" s="3"/>
      <c r="P870" s="1"/>
      <c r="Q870" s="1"/>
      <c r="R870" s="83"/>
    </row>
    <row r="871" spans="1:18" ht="13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3"/>
      <c r="L871" s="1"/>
      <c r="M871" s="1"/>
      <c r="N871" s="1"/>
      <c r="O871" s="3"/>
      <c r="P871" s="1"/>
      <c r="Q871" s="1"/>
      <c r="R871" s="83"/>
    </row>
    <row r="872" spans="1:18" ht="13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3"/>
      <c r="L872" s="1"/>
      <c r="M872" s="1"/>
      <c r="N872" s="1"/>
      <c r="O872" s="3"/>
      <c r="P872" s="1"/>
      <c r="Q872" s="1"/>
      <c r="R872" s="83"/>
    </row>
    <row r="873" spans="1:18" ht="13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3"/>
      <c r="L873" s="1"/>
      <c r="M873" s="1"/>
      <c r="N873" s="1"/>
      <c r="O873" s="3"/>
      <c r="P873" s="1"/>
      <c r="Q873" s="1"/>
      <c r="R873" s="83"/>
    </row>
    <row r="874" spans="1:18" ht="13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3"/>
      <c r="L874" s="1"/>
      <c r="M874" s="1"/>
      <c r="N874" s="1"/>
      <c r="O874" s="3"/>
      <c r="P874" s="1"/>
      <c r="Q874" s="1"/>
      <c r="R874" s="83"/>
    </row>
    <row r="875" spans="1:18" ht="13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3"/>
      <c r="L875" s="1"/>
      <c r="M875" s="1"/>
      <c r="N875" s="1"/>
      <c r="O875" s="3"/>
      <c r="P875" s="1"/>
      <c r="Q875" s="1"/>
      <c r="R875" s="83"/>
    </row>
    <row r="876" spans="1:18" ht="13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3"/>
      <c r="L876" s="1"/>
      <c r="M876" s="1"/>
      <c r="N876" s="1"/>
      <c r="O876" s="3"/>
      <c r="P876" s="1"/>
      <c r="Q876" s="1"/>
      <c r="R876" s="83"/>
    </row>
    <row r="877" spans="1:18" ht="13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3"/>
      <c r="L877" s="1"/>
      <c r="M877" s="1"/>
      <c r="N877" s="1"/>
      <c r="O877" s="3"/>
      <c r="P877" s="1"/>
      <c r="Q877" s="1"/>
      <c r="R877" s="83"/>
    </row>
    <row r="878" spans="1:18" ht="13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3"/>
      <c r="L878" s="1"/>
      <c r="M878" s="1"/>
      <c r="N878" s="1"/>
      <c r="O878" s="3"/>
      <c r="P878" s="1"/>
      <c r="Q878" s="1"/>
      <c r="R878" s="83"/>
    </row>
    <row r="879" spans="1:18" ht="13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3"/>
      <c r="L879" s="1"/>
      <c r="M879" s="1"/>
      <c r="N879" s="1"/>
      <c r="O879" s="3"/>
      <c r="P879" s="1"/>
      <c r="Q879" s="1"/>
      <c r="R879" s="83"/>
    </row>
    <row r="880" spans="1:18" ht="13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3"/>
      <c r="L880" s="1"/>
      <c r="M880" s="1"/>
      <c r="N880" s="1"/>
      <c r="O880" s="3"/>
      <c r="P880" s="1"/>
      <c r="Q880" s="1"/>
      <c r="R880" s="83"/>
    </row>
    <row r="881" spans="1:18" ht="13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3"/>
      <c r="L881" s="1"/>
      <c r="M881" s="1"/>
      <c r="N881" s="1"/>
      <c r="O881" s="3"/>
      <c r="P881" s="1"/>
      <c r="Q881" s="1"/>
      <c r="R881" s="83"/>
    </row>
    <row r="882" spans="1:18" ht="13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3"/>
      <c r="L882" s="1"/>
      <c r="M882" s="1"/>
      <c r="N882" s="1"/>
      <c r="O882" s="3"/>
      <c r="P882" s="1"/>
      <c r="Q882" s="1"/>
      <c r="R882" s="83"/>
    </row>
    <row r="883" spans="1:18" ht="13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3"/>
      <c r="L883" s="1"/>
      <c r="M883" s="1"/>
      <c r="N883" s="1"/>
      <c r="O883" s="3"/>
      <c r="P883" s="1"/>
      <c r="Q883" s="1"/>
      <c r="R883" s="83"/>
    </row>
    <row r="884" spans="1:18" ht="13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3"/>
      <c r="L884" s="1"/>
      <c r="M884" s="1"/>
      <c r="N884" s="1"/>
      <c r="O884" s="3"/>
      <c r="P884" s="1"/>
      <c r="Q884" s="1"/>
      <c r="R884" s="83"/>
    </row>
  </sheetData>
  <mergeCells count="5">
    <mergeCell ref="P2:Q2"/>
    <mergeCell ref="A1:F1"/>
    <mergeCell ref="G1:K1"/>
    <mergeCell ref="L1:O1"/>
    <mergeCell ref="P1:Q1"/>
  </mergeCells>
  <printOptions horizontalCentered="1"/>
  <pageMargins left="0" right="0" top="0.23622047244094491" bottom="0.19685039370078741" header="0" footer="0"/>
  <pageSetup paperSize="9" scale="60" orientation="landscape" r:id="rId1"/>
  <headerFooter>
    <oddFooter>&amp;R_x000D__x000D_&amp;Pof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c890db-0da0-45a0-90db-ee2549541d1a" xsi:nil="true"/>
    <lcf76f155ced4ddcb4097134ff3c332f xmlns="61a82692-417f-4ef0-ac09-9689052b89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9965AFB8F24347B384FCB80E0C5EDC" ma:contentTypeVersion="13" ma:contentTypeDescription="Creare un nuovo documento." ma:contentTypeScope="" ma:versionID="3ecf391df518f3560d2c3c7c7c75c104">
  <xsd:schema xmlns:xsd="http://www.w3.org/2001/XMLSchema" xmlns:xs="http://www.w3.org/2001/XMLSchema" xmlns:p="http://schemas.microsoft.com/office/2006/metadata/properties" xmlns:ns2="61a82692-417f-4ef0-ac09-9689052b896e" xmlns:ns3="d2c890db-0da0-45a0-90db-ee2549541d1a" targetNamespace="http://schemas.microsoft.com/office/2006/metadata/properties" ma:root="true" ma:fieldsID="962ae03c4786261f39cff8246cea07c6" ns2:_="" ns3:_="">
    <xsd:import namespace="61a82692-417f-4ef0-ac09-9689052b896e"/>
    <xsd:import namespace="d2c890db-0da0-45a0-90db-ee2549541d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82692-417f-4ef0-ac09-9689052b8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959c042b-4d12-434a-9d67-dd1f078998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890db-0da0-45a0-90db-ee2549541d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879016d-835b-4c3b-b762-abbf56f8f259}" ma:internalName="TaxCatchAll" ma:showField="CatchAllData" ma:web="d2c890db-0da0-45a0-90db-ee2549541d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1E244A-8488-4BA0-8ABF-352F1CE8FF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91B87B-1B6E-46D1-86E4-071A499F95B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2c890db-0da0-45a0-90db-ee2549541d1a"/>
    <ds:schemaRef ds:uri="http://purl.org/dc/elements/1.1/"/>
    <ds:schemaRef ds:uri="http://schemas.microsoft.com/office/2006/metadata/properties"/>
    <ds:schemaRef ds:uri="61a82692-417f-4ef0-ac09-9689052b896e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83452BC-8239-4316-A502-F994DA99A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82692-417f-4ef0-ac09-9689052b896e"/>
    <ds:schemaRef ds:uri="d2c890db-0da0-45a0-90db-ee2549541d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2021-07-08T08:16:00Z</dcterms:created>
  <dcterms:modified xsi:type="dcterms:W3CDTF">2023-05-12T09:35:33Z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0x010100AE9965AFB8F24347B384FCB80E0C5EDC</vt:lpwstr>
  </property>
  <property fmtid="{D5CDD505-2E9C-101B-9397-08002B2CF9AE}" pid="3" name="MediaServiceImageTags">
    <vt:lpwstr/>
  </property>
</Properties>
</file>